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85" windowWidth="19020" windowHeight="11565" activeTab="0"/>
  </bookViews>
  <sheets>
    <sheet name="стр.1_3" sheetId="1" r:id="rId1"/>
    <sheet name="Расшифровка прочих расходов" sheetId="2" r:id="rId2"/>
  </sheets>
  <definedNames>
    <definedName name="_xlnm.Print_Titles" localSheetId="0">'стр.1_3'!$15:$16</definedName>
    <definedName name="_xlnm.Print_Area" localSheetId="0">'стр.1_3'!$A$1:$F$93</definedName>
  </definedNames>
  <calcPr fullCalcOnLoad="1"/>
</workbook>
</file>

<file path=xl/sharedStrings.xml><?xml version="1.0" encoding="utf-8"?>
<sst xmlns="http://schemas.openxmlformats.org/spreadsheetml/2006/main" count="501" uniqueCount="339">
  <si>
    <t>план 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</si>
  <si>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</si>
  <si>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</si>
  <si>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</si>
  <si>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</si>
  <si>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</si>
  <si>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</si>
  <si>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</si>
  <si>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</si>
  <si>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</si>
  <si>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</si>
  <si>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</si>
  <si>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</si>
  <si>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</si>
  <si>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</si>
  <si>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</si>
  <si>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</si>
  <si>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</si>
  <si>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</si>
  <si>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</si>
  <si>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</si>
  <si>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</si>
  <si>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</si>
  <si>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</si>
  <si>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</si>
  <si>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</si>
  <si>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</si>
  <si>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-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</si>
  <si>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</si>
  <si>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</si>
  <si>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</si>
  <si>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</si>
  <si>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</si>
  <si>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</si>
  <si>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</si>
  <si>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</si>
  <si>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</si>
  <si>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</si>
  <si>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</si>
  <si>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</si>
  <si>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</si>
  <si>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</si>
  <si>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</si>
  <si>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</si>
  <si>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</si>
  <si>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</si>
  <si>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</si>
  <si>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</si>
  <si>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</si>
  <si>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</si>
  <si>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</si>
  <si>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</si>
  <si>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</si>
  <si>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</si>
  <si>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</si>
  <si>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</si>
  <si>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</si>
  <si>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</si>
  <si>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</si>
  <si>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</si>
  <si>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</si>
  <si>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</si>
  <si>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</si>
  <si>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</si>
  <si>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</si>
  <si>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</si>
  <si>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</si>
  <si>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</si>
  <si>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</si>
  <si>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</si>
  <si>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</si>
  <si>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</si>
  <si>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</si>
  <si>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</si>
  <si>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</si>
  <si>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</si>
  <si>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</si>
  <si>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</si>
  <si>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</si>
  <si>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</si>
  <si>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</si>
  <si>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</si>
  <si>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</si>
  <si>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</si>
  <si>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</si>
  <si>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</si>
  <si>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</si>
  <si>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</si>
  <si>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</si>
  <si>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</si>
  <si>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</si>
  <si>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</si>
  <si>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</si>
  <si>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</si>
  <si>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</si>
  <si>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</si>
  <si>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</si>
  <si>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</si>
  <si>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</si>
  <si>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</si>
  <si>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</si>
  <si>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</si>
  <si>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</si>
  <si>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</si>
  <si>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</si>
  <si>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</si>
  <si>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</si>
  <si>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</si>
  <si>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</si>
  <si>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</si>
  <si>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</si>
  <si>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r>
      <t xml:space="preserve">Наименование организации: </t>
    </r>
    <r>
      <rPr>
        <u val="single"/>
        <sz val="12"/>
        <color indexed="8"/>
        <rFont val="Times New Roman"/>
        <family val="1"/>
      </rPr>
      <t>Филиал ПАО "МРСК Юга" - "Калмэнерго"</t>
    </r>
  </si>
  <si>
    <r>
      <t xml:space="preserve">ИНН:  </t>
    </r>
    <r>
      <rPr>
        <u val="single"/>
        <sz val="12"/>
        <color indexed="8"/>
        <rFont val="Times New Roman"/>
        <family val="1"/>
      </rPr>
      <t>6164266561</t>
    </r>
  </si>
  <si>
    <r>
      <t xml:space="preserve">КПП:  </t>
    </r>
    <r>
      <rPr>
        <u val="single"/>
        <sz val="12"/>
        <color indexed="8"/>
        <rFont val="Times New Roman"/>
        <family val="1"/>
      </rPr>
      <t>81602001</t>
    </r>
  </si>
  <si>
    <r>
      <t xml:space="preserve">Долгосрочный период регулирования: </t>
    </r>
    <r>
      <rPr>
        <u val="single"/>
        <sz val="12"/>
        <color indexed="8"/>
        <rFont val="Times New Roman"/>
        <family val="1"/>
      </rPr>
      <t>2018- 2022 гг.</t>
    </r>
  </si>
  <si>
    <t>2.1.</t>
  </si>
  <si>
    <t>в том числе трансформаторная мощность подстанций на уровне напряжения ВН</t>
  </si>
  <si>
    <t>2.2.</t>
  </si>
  <si>
    <t>в том числе трансформаторная мощность подстанций на уровне напряжения СН1</t>
  </si>
  <si>
    <t>2.3.</t>
  </si>
  <si>
    <r>
      <t>в том числе трансформаторная мощность подстанций на уровне напряжения СН2</t>
    </r>
  </si>
  <si>
    <t>2.4.</t>
  </si>
  <si>
    <t>в том числе трансформаторная мощность подстанций на уровне напряжения НН</t>
  </si>
  <si>
    <t>3.1.</t>
  </si>
  <si>
    <t>в том числе количество условных единиц по линиям электропередач на  уровне напряжения ВН</t>
  </si>
  <si>
    <t>3.2.</t>
  </si>
  <si>
    <t>в том числе количество условных единиц по линиям электропередач на  уровне напряжения СН1</t>
  </si>
  <si>
    <t>3.3.</t>
  </si>
  <si>
    <r>
      <t>в том числе количество условных единиц по линиям электропередач на  уровне напряжения СН2</t>
    </r>
  </si>
  <si>
    <t>3.4.</t>
  </si>
  <si>
    <t>в том числе количество условных единиц по линиям электропередач на  уровне напряжения НН</t>
  </si>
  <si>
    <t>4.1.</t>
  </si>
  <si>
    <t>в том числе количество условных единиц по подстанциям на  уровне напряжения ВН</t>
  </si>
  <si>
    <t>4.2.</t>
  </si>
  <si>
    <t>в том числе количество условных единиц по подстанциям на  уровне напряжения СН1</t>
  </si>
  <si>
    <t>4.3.</t>
  </si>
  <si>
    <r>
      <t>в том числе количество условных единиц по подстанциям на  уровне напряжения СН2</t>
    </r>
  </si>
  <si>
    <t>4.4.</t>
  </si>
  <si>
    <t>в том числе количество условных единиц по подстанциям на  уровне напряжения НН</t>
  </si>
  <si>
    <t>в том числе длина линий электропередач на  уровне напряжения ВН</t>
  </si>
  <si>
    <t>в том числе длина линий электропередач на  уровне напряжения СН1</t>
  </si>
  <si>
    <r>
      <t>в том числе длина линий электропередач на  уровне напряжения СН2</t>
    </r>
  </si>
  <si>
    <t>в том числе длина линий электропередач на  уровне напряжения НН</t>
  </si>
  <si>
    <t>5.1.</t>
  </si>
  <si>
    <t>5.2.</t>
  </si>
  <si>
    <t>5.3.</t>
  </si>
  <si>
    <t>5.4.</t>
  </si>
  <si>
    <t xml:space="preserve"> руб./МВтч</t>
  </si>
  <si>
    <t>ВН 6,08%; СН-I 6,04%; СНII-7,14%; НН-12,76%</t>
  </si>
  <si>
    <t>тепловая энергия на хоз.нужды</t>
  </si>
  <si>
    <t>Проценты по кредитам банков</t>
  </si>
  <si>
    <t>Резерв по сомнительным долгам (сальдо)</t>
  </si>
  <si>
    <t>Оплата дней нетрудоспособности</t>
  </si>
  <si>
    <t>Затраты  на экологию (кроме налогов и сборов)</t>
  </si>
  <si>
    <t>Затраты по управлению собственностью</t>
  </si>
  <si>
    <t>Услуги по аттестации объекта информатизации, технической защите информации, составляющей государственную тайну</t>
  </si>
  <si>
    <t>Расходы Оплата услуг кредитных организаций</t>
  </si>
  <si>
    <t>Расходы Резерв под снижение стоимости материальных ценностей</t>
  </si>
  <si>
    <t>Расходы Содержание законсервированных объектов</t>
  </si>
  <si>
    <t>Расходы Штрафы, пени, неустойки</t>
  </si>
  <si>
    <t>Расходы Проценты за пользование чужими денежными средствами и по договорам реструктуризации</t>
  </si>
  <si>
    <t>Содержание социальной сферы за счет прибыли</t>
  </si>
  <si>
    <t>Расходы на проведение спортивных мероприятий</t>
  </si>
  <si>
    <t>Расходы на проведение  культурно-просветительных мероприятий</t>
  </si>
  <si>
    <t>Расходы на отчисления профсоюзу по локальным нормативным актам</t>
  </si>
  <si>
    <t>Расходы на празднование Дня энергетика и Нового года</t>
  </si>
  <si>
    <t>Расходы Детские новогодние подарки</t>
  </si>
  <si>
    <t>Фонд заработной платы непроизводственного характера</t>
  </si>
  <si>
    <t>Расходы Судебные издержки</t>
  </si>
  <si>
    <t>Расходы прочие по чрезвычайным обстоятельствам</t>
  </si>
  <si>
    <t>Государственная пошлина и прочие сборы</t>
  </si>
  <si>
    <t>Расходы на СМИ, PR</t>
  </si>
  <si>
    <t>Расходы Услуги типографии и типографская продукция по направлению СМИ и PR</t>
  </si>
  <si>
    <t>Расходы по ликвидации (списанию) объектов ОС, НЗС</t>
  </si>
  <si>
    <t>Расходы на содержание непроизводственных объектов</t>
  </si>
  <si>
    <t>Списание неликвидных ТМЦ</t>
  </si>
  <si>
    <t>Расходы Вода питьевая</t>
  </si>
  <si>
    <t>Расходы Командировочные расходы непроизводственного характера</t>
  </si>
  <si>
    <t>Расходы Списание ТМЦ непроизводственного характера</t>
  </si>
  <si>
    <t>Расходы по выявленному бездоговорному потреблению электроэнергии, кроме расходов на покупную электроэнергию</t>
  </si>
  <si>
    <t>Расходы Услуги оценщиков: оценка имущества, арендной платы, актуализация оценки</t>
  </si>
  <si>
    <t>Расходы Страховые взносы</t>
  </si>
  <si>
    <t>Расходы возмещение причиненного ущерба морального и материального по решению суда</t>
  </si>
  <si>
    <t>Расходы другие налоги</t>
  </si>
  <si>
    <t>Расходы на восстановление имущества (страховые случаи)</t>
  </si>
  <si>
    <t>Прочие другие расходы</t>
  </si>
  <si>
    <t>Расходы на обучение, вкулюча стипендии, на подготовку и перподготовку работников в штате и вне штата</t>
  </si>
  <si>
    <t xml:space="preserve">В результате:                                                                                                         - снижения среднеотпускного тарифа на услуги по передаче электрической энергии, что обусловлено перераспределением структуры полезного отпуска по уровням напряжения/группам потребителей, а также выбором потребителем варианта тарифа (двухставочный/одноставочный). </t>
  </si>
  <si>
    <t>Исходя из ФОТ</t>
  </si>
  <si>
    <t>В связи с ограничением роста тарифов РСТ РК не учитывает заявленные расходы с предложением рассмотреть по факту 2018 года.</t>
  </si>
  <si>
    <t>Расшифровка статьи 1.1.3.3.</t>
  </si>
  <si>
    <t>N 
п/п</t>
  </si>
  <si>
    <t>Показатель</t>
  </si>
  <si>
    <t>Ед.изм.</t>
  </si>
  <si>
    <t>2014 год</t>
  </si>
  <si>
    <t>2015 год</t>
  </si>
  <si>
    <t>Откл</t>
  </si>
  <si>
    <t>2016 год</t>
  </si>
  <si>
    <t>2018 год</t>
  </si>
  <si>
    <t>план</t>
  </si>
  <si>
    <t xml:space="preserve"> факт</t>
  </si>
  <si>
    <t xml:space="preserve">в том числе прочие расходы </t>
  </si>
  <si>
    <t>1.1.3.3.1</t>
  </si>
  <si>
    <t>Электроэнергия на хознужды</t>
  </si>
  <si>
    <t>тыс.руб.</t>
  </si>
  <si>
    <t>1.1.3.3.2</t>
  </si>
  <si>
    <t>Услуги связи</t>
  </si>
  <si>
    <t>1.1.3.3.3</t>
  </si>
  <si>
    <t xml:space="preserve">Расходы на услуги вневедомственной охраны </t>
  </si>
  <si>
    <t>1.1.3.3.4</t>
  </si>
  <si>
    <t>Расходы на услуги коммунального хозяйства</t>
  </si>
  <si>
    <t>1.1.3.3.5</t>
  </si>
  <si>
    <t>Расходы на юридические, информационные, аудиторские, консультационные услуги, прочие услуги сторонних организаций</t>
  </si>
  <si>
    <t>1.1.3.3.6</t>
  </si>
  <si>
    <t>Расходы на командировки и представительские</t>
  </si>
  <si>
    <t>1.1.3.3.7</t>
  </si>
  <si>
    <t>Расходы на подготовку кадров</t>
  </si>
  <si>
    <t>1.1.3.3.8</t>
  </si>
  <si>
    <t>Расходы на обеспечение нормальных условий труда и мер по технике безопасности</t>
  </si>
  <si>
    <t>1.1.3.3.9</t>
  </si>
  <si>
    <t>расходы на страхование</t>
  </si>
  <si>
    <t>1.1.3.3.10</t>
  </si>
  <si>
    <t>1.1.3.3.11</t>
  </si>
  <si>
    <t>1.1.3.3.12</t>
  </si>
  <si>
    <t>Расходы ПАО "Россети"</t>
  </si>
  <si>
    <t>1.1.3.3.13</t>
  </si>
  <si>
    <t>Проведение обследований и экспертиз, разработка технических нормативов, расходы на экологию</t>
  </si>
  <si>
    <t>1.1.3.3.14</t>
  </si>
  <si>
    <t>1.1.3.3.15</t>
  </si>
  <si>
    <t>расшифровка на доп листе</t>
  </si>
  <si>
    <t>корр факта 2015</t>
  </si>
  <si>
    <t>корр факта 2016</t>
  </si>
  <si>
    <t>корр факта 2018</t>
  </si>
  <si>
    <t>корр ТБР 2018</t>
  </si>
  <si>
    <t>1.2.12.1</t>
  </si>
  <si>
    <t>1.2.12.2</t>
  </si>
  <si>
    <t>Искл Восстановление  прибыли прошлых лет (сальдо)</t>
  </si>
  <si>
    <t>1.2.12.3</t>
  </si>
  <si>
    <t>Искл Восстановление  резерва по сомнительным долгам (сальдо)</t>
  </si>
  <si>
    <t xml:space="preserve">Добавлено Списание ДЗ в ТБР </t>
  </si>
  <si>
    <t>1.2.12.4</t>
  </si>
  <si>
    <t>Искл доходы в виде штрафов от бездоговорн потребл</t>
  </si>
  <si>
    <t>Канцелярские, почтово-телеграфные расходы, подписка, приобретение тех.литературы</t>
  </si>
  <si>
    <t xml:space="preserve">Управленческие расходы </t>
  </si>
  <si>
    <t>факт</t>
  </si>
  <si>
    <t>Расходы Демонтаж и ликвидация нераспределенных объектов совместной деятельности</t>
  </si>
  <si>
    <t>РСК</t>
  </si>
  <si>
    <t>ИА</t>
  </si>
  <si>
    <t>Приложение №1 к приказу РСТ Республики Калмыкия от 26.12.2017 №98-п/э "Об утверждении долгосрочных параметров регулирования филиала ПАО "МРСК Юга"-"Калмэнерго"</t>
  </si>
  <si>
    <t>РСД</t>
  </si>
  <si>
    <t>доходы</t>
  </si>
  <si>
    <t>расходы</t>
  </si>
  <si>
    <t xml:space="preserve">В ТБР расходы приняты исходя из параметров СПБ, а также прогноза среднего тарифа на оплату потерь в сетях ПАО"ФСК ЕЭС". По факту объем потерь в сетях ЕНЭС на 62,6% выше принятого по ТБР </t>
  </si>
  <si>
    <t>Рост цен на ГСМ выше инфляции, расходы на спец.одежду в ТБР ниже установленных нормативов</t>
  </si>
  <si>
    <t>Фактические расходы на аренду земельных участков ниже учтенных в ТБР в связи с не заключением договоров аренды на земельные участки из-за смещения сроков выполнения кадастровых работ по формированию земельных участков.</t>
  </si>
  <si>
    <t>по факту  амортизация включает расконсервацию объектов ТПП ОАО "КТК-Р", не учтенную в ТБР</t>
  </si>
  <si>
    <t>Цена покупки потерь определена РСТ РК исходя из НВВ на оплату потерь региона, утвержденной на 2018 год, и не учитывает прогноз НП «Совет рынка» по средневзвешенной цене покупки э/э (мощности) на оптовом рынке</t>
  </si>
  <si>
    <t>В ТБР не в полном объеме включены расходы соц.характера, в том числе материальная помощь всех видов работникам и пенсионерам, компенсация приобретения путевок и т.п.</t>
  </si>
  <si>
    <t>РСТ РК не учитывает планируемые резервы по сомнительным долгам в ТБР, т.к. существует возможность их восстановления. По факту отражено сальдо создания/восстановления резервов по сомнительным долгам</t>
  </si>
  <si>
    <t>Пояснения</t>
  </si>
  <si>
    <t>Филиалом заявлено 7 739 тыс.руб., в ТБР не учтены</t>
  </si>
  <si>
    <t xml:space="preserve"> В тарифной заявке филиала сумма прочих расходов из прибыли за исключением расходов по созданию резервов по смонительным долгам и расходов соц.характера, относимых к подконтрольным расходам, составила 40 928,1 тыс.руб., в том числе расходы ИА 19 300 тыс.руб.В ТБР прочие расходы из прибыли не учтены.</t>
  </si>
  <si>
    <t>Филиалом заявлено 1 617 тыс.руб., в ТБР не учтены</t>
  </si>
  <si>
    <t>Филиалом заявлено 3 536 тыс.руб., в ТБР не учтены</t>
  </si>
  <si>
    <t>Филиалом заявлено 1 483 тыс.руб., в ТБР не учтены</t>
  </si>
  <si>
    <t>Филиалом заявлено 2 571 тыс.руб., в ТБР не учтены</t>
  </si>
  <si>
    <t>Отклонение связано с не завершением работ подрядными организациями по договорам оказания услуг.</t>
  </si>
  <si>
    <t>В рамках выполнения ремонтной программы филиала на территории Республики Калмыкия проведены учения по отработке взаимодействия филиалов Общества при ликвидации аварийных ситуаций, а также произведены масштабные работы по расчистке просек (трасс ВЛ).</t>
  </si>
  <si>
    <r>
      <t xml:space="preserve">Экономия по  результатам  закупочных процедур при выборе контрагента на оказание услуг по проведению периодического медицинского осмотра персонала. Кроме того, расходы являются периодическими,(работники занимаемые рабочие места с вредными(или) опасными условиями труда проходят медосмотр раз в год, остальные работники филила один раз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в два года.)</t>
    </r>
  </si>
  <si>
    <t>млн.кВт.ч</t>
  </si>
  <si>
    <t>В факте учтены  расходы  по расчистке просек в филиале, расходы  по уничтожению (вывозу) ДКР после расчистки просек,  по испытанию и поверке приборов,по транспортировке и утилизации опасных производственных отходов, не учтенные в ТБР</t>
  </si>
  <si>
    <t xml:space="preserve">Фактический объем потерь выше утвержденного в  результате увеличения фактического электропотребления </t>
  </si>
  <si>
    <t xml:space="preserve">По результатам проведенной инвентаризации, согласно методики расчета условных единиц, учтены выключатели  нагрузки по линейным разъединителям  в отпайках  линий ВЛ-10кВ  (не учтенных в ТБР), а также оборудование консолидированных бесхозяйных сетей  </t>
  </si>
  <si>
    <t>Формирование дополнительных бригад при проведении масштабных работ по расчистке просек (трасс ВЛ) в рамках выполнения ремонтной программы филиала при подготовке к прохождению ОЗП</t>
  </si>
  <si>
    <t xml:space="preserve">Снижение расходов в результате проведения мероприятий по энергосбережению: замена светильников наружного и внутреннего освещения на светодиодные и  установка датчиков движения. </t>
  </si>
  <si>
    <t xml:space="preserve"> Объем потребления газа снижен в связи с  температурным режимом</t>
  </si>
  <si>
    <t>Увеличение фактических расходов при проведении масштабных работ по расчистке просек (трасс ВЛ) в рамках выполнения ремонтной программы филиала при подготовке к прохождению ОЗП</t>
  </si>
  <si>
    <t>В ТБР расходы на добровольное медицинское страхование не учтены</t>
  </si>
  <si>
    <t xml:space="preserve">Фактические затраты произведены в целях обеспечения соответствия работников требованиям профессиональных стандартов (обучения  по программам Ростехнадзора, обучение персонала со средним образованием) . В ТБР  расходы учтены не в полном объеме.  </t>
  </si>
  <si>
    <t>В ТБР прочие расходы из прибыли не учтены.</t>
  </si>
  <si>
    <t>1.2.12.4.1</t>
  </si>
  <si>
    <t>1.2.12.4.2</t>
  </si>
  <si>
    <t>1.2.12.4.3</t>
  </si>
  <si>
    <t>1.2.12.4.4</t>
  </si>
  <si>
    <t>1.2.12.4.5</t>
  </si>
  <si>
    <t>1.1.3.3.15.1</t>
  </si>
  <si>
    <t>1.1.3.3.15.3</t>
  </si>
  <si>
    <t>1.1.3.3.15.2</t>
  </si>
  <si>
    <t xml:space="preserve">Другие прочие расходы, в т.ч. </t>
  </si>
  <si>
    <t>Расшифровка статьи 1.2.12</t>
  </si>
  <si>
    <t>Прочие непоконтрольные расходы , в т.ч.:</t>
  </si>
  <si>
    <t>Заместитель диерктора по экономике и финансам</t>
  </si>
  <si>
    <t>Очирова И.Д.</t>
  </si>
  <si>
    <t>Убыток прошлых лет, выявл. в отч. периоде</t>
  </si>
  <si>
    <t xml:space="preserve"> Госпошлины по хозяйственным договорам</t>
  </si>
  <si>
    <t xml:space="preserve"> Госпошлины, уплачиваемые за предоставление сведений из государственных реестров</t>
  </si>
  <si>
    <t xml:space="preserve"> Госпошлины/сборы, уплачиваемые за получение лицензий и разрешений</t>
  </si>
  <si>
    <t xml:space="preserve"> Госпошлины, уплачиваемые при подаче любых заявлений в суд (кроме первоначальных исков по хозяйственным договорам)</t>
  </si>
  <si>
    <t xml:space="preserve"> Госпошлины, уплачиваемые при регистрации и перерегистрации транспорта, в случае, когда их стоимость не включена в стоимость ОС</t>
  </si>
  <si>
    <t xml:space="preserve"> Госпошлины, уплачиваемые при регистрации и перерегистрации недвижимости, в случае, когда их стоимость не включена в стоимость ОС</t>
  </si>
  <si>
    <t>Прочие расходы за счет прибыли ИА (без выплат соц.характера)</t>
  </si>
  <si>
    <t>1.2.12.4.2.1</t>
  </si>
  <si>
    <t>1.2.12.4.2.2</t>
  </si>
  <si>
    <t>1.2.12.4.2.3</t>
  </si>
  <si>
    <t>1.2.12.4.2.4</t>
  </si>
  <si>
    <t>1.2.12.4.2.5</t>
  </si>
  <si>
    <t>1.2.12.4.6</t>
  </si>
  <si>
    <t>1.2.12.4.7</t>
  </si>
  <si>
    <t>1.2.12.4.8</t>
  </si>
  <si>
    <t>1.2.12.4.9</t>
  </si>
  <si>
    <t>1.2.12.4.10</t>
  </si>
  <si>
    <t>1.2.12.4.10.1</t>
  </si>
  <si>
    <t>1.2.12.4.10.2</t>
  </si>
  <si>
    <t>1.2.12.4.10.3</t>
  </si>
  <si>
    <t>1.2.12.4.10.4</t>
  </si>
  <si>
    <t>1.2.12.4.10.5</t>
  </si>
  <si>
    <t>1.2.12.4.10.6</t>
  </si>
  <si>
    <t>1.2.12.4.11</t>
  </si>
  <si>
    <t>1.2.12.4.12</t>
  </si>
  <si>
    <t>1.2.12.4.13</t>
  </si>
  <si>
    <t>1.2.12.4.14</t>
  </si>
  <si>
    <t>1.2.12.4.15</t>
  </si>
  <si>
    <t>1.2.12.4.16</t>
  </si>
  <si>
    <t>1.2.12.4.17</t>
  </si>
  <si>
    <t>1.2.12.4.18</t>
  </si>
  <si>
    <t>1.2.12.4.19</t>
  </si>
  <si>
    <t>1.2.12.4.20</t>
  </si>
  <si>
    <t>1.2.12.4.21</t>
  </si>
  <si>
    <t>1.2.12.4.22</t>
  </si>
  <si>
    <t>1.2.12.4.23</t>
  </si>
  <si>
    <t>1.2.12.4.24</t>
  </si>
  <si>
    <t>1.2.12.4.25</t>
  </si>
  <si>
    <t>1.2.12.4.26</t>
  </si>
  <si>
    <t>1.2.12.4.27</t>
  </si>
  <si>
    <t>1.2.12.4.28</t>
  </si>
  <si>
    <t>1.2.12.4.29</t>
  </si>
  <si>
    <t>По факту отражен финансовый результат за 2018 год с учетом фактических выпадающих по ТПП, прочих доходов и налога на прибыль, по ТРБ - принятые корректировки НВВ</t>
  </si>
  <si>
    <t>Финансовый результат деятельности филиала за 2018 г.,  сложившийся с учетом распределения расходов и налога на прибыль в соответствии с Положением об управленческом учете, утвержденным приказом ПАО «МРСК Юга» от 30.11.2017г. №865,   отрицательный. В случае отрицательного финансового результата налог на прибыль принимается равным 0.</t>
  </si>
  <si>
    <t>Ввиду специфики деятельности филиала ПАО «МРСК Юга» - «Калмэнерго» как сетевой организации, выполняющей функции гарантирующего поставщика на территории г. Элиста, в фактической цене покупки потерь не учтены расходы на сбытовую деятельность (сбытовая надбавка) и иные расходы (в т.ч. плата за услуги АО «АТС», АО «СО ЕЭС», АО «ЦФР»)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</si>
</sst>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#,##0.0"/>
    <numFmt numFmtId="179" formatCode="#,##0.000"/>
    <numFmt numFmtId="180" formatCode="#,##0.0000"/>
    <numFmt numFmtId="181" formatCode="#,##0.00000"/>
    <numFmt numFmtId="182" formatCode="0.0%"/>
    <numFmt numFmtId="183" formatCode="0.0000000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000"/>
    <numFmt numFmtId="189" formatCode="0.000%"/>
    <numFmt numFmtId="190" formatCode="_-* #,##0.000\ _₽_-;\-* #,##0.000\ _₽_-;_-* &quot;-&quot;???\ _₽_-;_-@_-"/>
  </numFmts>
  <fonts count="8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u val="single"/>
      <sz val="12"/>
      <color indexed="8"/>
      <name val="Times New Roman"/>
      <family val="1"/>
    </font>
    <font>
      <b/>
      <sz val="10.5"/>
      <name val="Times New Roman"/>
      <family val="1"/>
    </font>
    <font>
      <sz val="8"/>
      <name val="Arial"/>
      <family val="2"/>
    </font>
    <font>
      <b/>
      <sz val="11"/>
      <name val="Arial Narrow"/>
      <family val="2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9"/>
      <name val="Tahoma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sz val="10"/>
      <name val="Tahoma"/>
      <family val="2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20"/>
      <name val="Times New Roman"/>
      <family val="1"/>
    </font>
    <font>
      <sz val="9"/>
      <name val="Tahoma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ahoma"/>
      <family val="2"/>
    </font>
    <font>
      <i/>
      <sz val="10"/>
      <name val="Arial Cyr"/>
      <family val="0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0.5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14" fillId="0" borderId="6" applyBorder="0">
      <alignment horizontal="center" vertical="center" wrapText="1"/>
      <protection/>
    </xf>
    <xf numFmtId="0" fontId="70" fillId="0" borderId="7" applyNumberFormat="0" applyFill="0" applyAlignment="0" applyProtection="0"/>
    <xf numFmtId="0" fontId="71" fillId="28" borderId="8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60" fillId="0" borderId="0">
      <alignment/>
      <protection/>
    </xf>
    <xf numFmtId="177" fontId="1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77" fillId="0" borderId="10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4" fontId="29" fillId="32" borderId="0" applyBorder="0">
      <alignment horizontal="right"/>
      <protection/>
    </xf>
    <xf numFmtId="0" fontId="79" fillId="33" borderId="0" applyNumberFormat="0" applyBorder="0" applyAlignment="0" applyProtection="0"/>
  </cellStyleXfs>
  <cellXfs count="3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80" fillId="0" borderId="0" xfId="0" applyFont="1" applyAlignment="1">
      <alignment vertical="center"/>
    </xf>
    <xf numFmtId="172" fontId="2" fillId="0" borderId="0" xfId="0" applyNumberFormat="1" applyFont="1" applyAlignment="1">
      <alignment/>
    </xf>
    <xf numFmtId="0" fontId="1" fillId="0" borderId="12" xfId="0" applyFont="1" applyBorder="1" applyAlignment="1">
      <alignment horizontal="left" vertical="center" wrapText="1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6" fillId="0" borderId="12" xfId="0" applyNumberFormat="1" applyFont="1" applyFill="1" applyBorder="1" applyAlignment="1">
      <alignment horizontal="center" vertical="center"/>
    </xf>
    <xf numFmtId="171" fontId="11" fillId="0" borderId="13" xfId="71" applyFont="1" applyFill="1" applyBorder="1" applyAlignment="1" applyProtection="1">
      <alignment horizontal="center" vertical="center" wrapText="1"/>
      <protection/>
    </xf>
    <xf numFmtId="178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3" fillId="4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15" fillId="0" borderId="14" xfId="50" applyFont="1" applyFill="1" applyBorder="1">
      <alignment horizontal="center" vertical="center" wrapText="1"/>
      <protection/>
    </xf>
    <xf numFmtId="0" fontId="15" fillId="0" borderId="15" xfId="50" applyFont="1" applyFill="1" applyBorder="1">
      <alignment horizontal="center" vertical="center" wrapText="1"/>
      <protection/>
    </xf>
    <xf numFmtId="0" fontId="15" fillId="0" borderId="15" xfId="50" applyFont="1" applyFill="1" applyBorder="1" applyAlignment="1">
      <alignment horizontal="center" vertical="center" wrapText="1"/>
      <protection/>
    </xf>
    <xf numFmtId="0" fontId="15" fillId="4" borderId="15" xfId="50" applyFont="1" applyFill="1" applyBorder="1">
      <alignment horizontal="center" vertical="center" wrapText="1"/>
      <protection/>
    </xf>
    <xf numFmtId="0" fontId="15" fillId="0" borderId="16" xfId="50" applyFont="1" applyFill="1" applyBorder="1">
      <alignment horizontal="center" vertical="center" wrapText="1"/>
      <protection/>
    </xf>
    <xf numFmtId="0" fontId="16" fillId="0" borderId="0" xfId="0" applyFont="1" applyAlignment="1">
      <alignment/>
    </xf>
    <xf numFmtId="0" fontId="15" fillId="0" borderId="13" xfId="50" applyFont="1" applyFill="1" applyBorder="1">
      <alignment horizontal="center" vertical="center" wrapText="1"/>
      <protection/>
    </xf>
    <xf numFmtId="0" fontId="15" fillId="0" borderId="13" xfId="50" applyFont="1" applyFill="1" applyBorder="1" applyAlignment="1">
      <alignment horizontal="center" vertical="center" wrapText="1"/>
      <protection/>
    </xf>
    <xf numFmtId="3" fontId="4" fillId="0" borderId="13" xfId="0" applyNumberFormat="1" applyFont="1" applyBorder="1" applyAlignment="1">
      <alignment horizontal="center" vertical="center" wrapText="1"/>
    </xf>
    <xf numFmtId="3" fontId="16" fillId="0" borderId="13" xfId="0" applyNumberFormat="1" applyFont="1" applyBorder="1" applyAlignment="1">
      <alignment/>
    </xf>
    <xf numFmtId="3" fontId="4" fillId="4" borderId="13" xfId="0" applyNumberFormat="1" applyFont="1" applyFill="1" applyBorder="1" applyAlignment="1">
      <alignment horizontal="center" vertical="center" wrapText="1"/>
    </xf>
    <xf numFmtId="3" fontId="16" fillId="4" borderId="17" xfId="0" applyNumberFormat="1" applyFont="1" applyFill="1" applyBorder="1" applyAlignment="1">
      <alignment/>
    </xf>
    <xf numFmtId="3" fontId="16" fillId="0" borderId="18" xfId="0" applyNumberFormat="1" applyFont="1" applyBorder="1" applyAlignment="1">
      <alignment/>
    </xf>
    <xf numFmtId="10" fontId="16" fillId="0" borderId="0" xfId="66" applyNumberFormat="1" applyFont="1" applyAlignment="1">
      <alignment/>
    </xf>
    <xf numFmtId="0" fontId="17" fillId="0" borderId="12" xfId="57" applyNumberFormat="1" applyFont="1" applyFill="1" applyBorder="1" applyAlignment="1" applyProtection="1">
      <alignment vertical="center" wrapText="1"/>
      <protection/>
    </xf>
    <xf numFmtId="0" fontId="17" fillId="0" borderId="12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/>
    </xf>
    <xf numFmtId="178" fontId="3" fillId="0" borderId="12" xfId="0" applyNumberFormat="1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/>
    </xf>
    <xf numFmtId="178" fontId="3" fillId="0" borderId="19" xfId="0" applyNumberFormat="1" applyFont="1" applyFill="1" applyBorder="1" applyAlignment="1">
      <alignment horizontal="center" vertical="center" wrapText="1"/>
    </xf>
    <xf numFmtId="178" fontId="3" fillId="0" borderId="20" xfId="0" applyNumberFormat="1" applyFont="1" applyFill="1" applyBorder="1" applyAlignment="1">
      <alignment horizontal="center" vertical="center" wrapText="1"/>
    </xf>
    <xf numFmtId="3" fontId="16" fillId="0" borderId="18" xfId="0" applyNumberFormat="1" applyFont="1" applyFill="1" applyBorder="1" applyAlignment="1">
      <alignment/>
    </xf>
    <xf numFmtId="10" fontId="16" fillId="0" borderId="0" xfId="66" applyNumberFormat="1" applyFont="1" applyFill="1" applyAlignment="1">
      <alignment/>
    </xf>
    <xf numFmtId="0" fontId="18" fillId="0" borderId="0" xfId="0" applyFont="1" applyFill="1" applyAlignment="1">
      <alignment/>
    </xf>
    <xf numFmtId="3" fontId="3" fillId="34" borderId="1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16" fillId="0" borderId="12" xfId="0" applyNumberFormat="1" applyFont="1" applyBorder="1" applyAlignment="1">
      <alignment/>
    </xf>
    <xf numFmtId="178" fontId="3" fillId="4" borderId="12" xfId="0" applyNumberFormat="1" applyFont="1" applyFill="1" applyBorder="1" applyAlignment="1">
      <alignment horizontal="center" vertical="center" wrapText="1"/>
    </xf>
    <xf numFmtId="3" fontId="16" fillId="4" borderId="11" xfId="0" applyNumberFormat="1" applyFont="1" applyFill="1" applyBorder="1" applyAlignment="1">
      <alignment/>
    </xf>
    <xf numFmtId="0" fontId="18" fillId="0" borderId="0" xfId="0" applyFont="1" applyAlignment="1">
      <alignment/>
    </xf>
    <xf numFmtId="178" fontId="18" fillId="0" borderId="0" xfId="0" applyNumberFormat="1" applyFont="1" applyFill="1" applyAlignment="1">
      <alignment/>
    </xf>
    <xf numFmtId="3" fontId="16" fillId="0" borderId="21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0" fontId="20" fillId="4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22" xfId="50" applyFont="1" applyFill="1" applyBorder="1">
      <alignment horizontal="center" vertical="center" wrapText="1"/>
      <protection/>
    </xf>
    <xf numFmtId="0" fontId="15" fillId="0" borderId="23" xfId="50" applyFont="1" applyFill="1" applyBorder="1">
      <alignment horizontal="center" vertical="center" wrapText="1"/>
      <protection/>
    </xf>
    <xf numFmtId="0" fontId="15" fillId="4" borderId="22" xfId="50" applyFont="1" applyFill="1" applyBorder="1">
      <alignment horizontal="center" vertical="center" wrapText="1"/>
      <protection/>
    </xf>
    <xf numFmtId="0" fontId="15" fillId="4" borderId="23" xfId="50" applyFont="1" applyFill="1" applyBorder="1">
      <alignment horizontal="center" vertical="center" wrapText="1"/>
      <protection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16" fillId="0" borderId="26" xfId="0" applyNumberFormat="1" applyFont="1" applyBorder="1" applyAlignment="1">
      <alignment/>
    </xf>
    <xf numFmtId="178" fontId="4" fillId="4" borderId="24" xfId="0" applyNumberFormat="1" applyFont="1" applyFill="1" applyBorder="1" applyAlignment="1">
      <alignment horizontal="center" vertical="center" wrapText="1"/>
    </xf>
    <xf numFmtId="178" fontId="4" fillId="4" borderId="25" xfId="0" applyNumberFormat="1" applyFont="1" applyFill="1" applyBorder="1" applyAlignment="1">
      <alignment horizontal="center" vertical="center" wrapText="1"/>
    </xf>
    <xf numFmtId="3" fontId="16" fillId="4" borderId="26" xfId="0" applyNumberFormat="1" applyFont="1" applyFill="1" applyBorder="1" applyAlignment="1">
      <alignment/>
    </xf>
    <xf numFmtId="0" fontId="16" fillId="35" borderId="0" xfId="0" applyFont="1" applyFill="1" applyAlignment="1">
      <alignment horizontal="center"/>
    </xf>
    <xf numFmtId="0" fontId="17" fillId="0" borderId="27" xfId="50" applyFont="1" applyFill="1" applyBorder="1">
      <alignment horizontal="center" vertical="center" wrapText="1"/>
      <protection/>
    </xf>
    <xf numFmtId="3" fontId="3" fillId="34" borderId="13" xfId="0" applyNumberFormat="1" applyFont="1" applyFill="1" applyBorder="1" applyAlignment="1">
      <alignment horizontal="center" vertical="center" wrapText="1"/>
    </xf>
    <xf numFmtId="3" fontId="3" fillId="34" borderId="17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178" fontId="3" fillId="4" borderId="19" xfId="0" applyNumberFormat="1" applyFont="1" applyFill="1" applyBorder="1" applyAlignment="1">
      <alignment horizontal="center" vertical="center" wrapText="1"/>
    </xf>
    <xf numFmtId="178" fontId="3" fillId="4" borderId="20" xfId="0" applyNumberFormat="1" applyFont="1" applyFill="1" applyBorder="1" applyAlignment="1">
      <alignment horizontal="center" vertical="center" wrapText="1"/>
    </xf>
    <xf numFmtId="178" fontId="16" fillId="0" borderId="0" xfId="0" applyNumberFormat="1" applyFont="1" applyAlignment="1">
      <alignment/>
    </xf>
    <xf numFmtId="179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179" fontId="21" fillId="35" borderId="0" xfId="0" applyNumberFormat="1" applyFont="1" applyFill="1" applyAlignment="1">
      <alignment horizontal="center"/>
    </xf>
    <xf numFmtId="179" fontId="21" fillId="0" borderId="0" xfId="0" applyNumberFormat="1" applyFont="1" applyFill="1" applyAlignment="1">
      <alignment/>
    </xf>
    <xf numFmtId="17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vertical="top" wrapText="1"/>
    </xf>
    <xf numFmtId="0" fontId="0" fillId="4" borderId="0" xfId="0" applyFill="1" applyAlignment="1">
      <alignment/>
    </xf>
    <xf numFmtId="178" fontId="20" fillId="0" borderId="0" xfId="0" applyNumberFormat="1" applyFont="1" applyFill="1" applyAlignment="1">
      <alignment/>
    </xf>
    <xf numFmtId="178" fontId="4" fillId="0" borderId="24" xfId="0" applyNumberFormat="1" applyFont="1" applyBorder="1" applyAlignment="1">
      <alignment horizontal="center" vertical="center" wrapText="1"/>
    </xf>
    <xf numFmtId="178" fontId="4" fillId="0" borderId="25" xfId="0" applyNumberFormat="1" applyFont="1" applyBorder="1" applyAlignment="1">
      <alignment horizontal="center" vertical="center" wrapText="1"/>
    </xf>
    <xf numFmtId="4" fontId="81" fillId="0" borderId="12" xfId="0" applyNumberFormat="1" applyFont="1" applyFill="1" applyBorder="1" applyAlignment="1">
      <alignment horizontal="center" vertical="center"/>
    </xf>
    <xf numFmtId="178" fontId="2" fillId="0" borderId="0" xfId="0" applyNumberFormat="1" applyFont="1" applyAlignment="1">
      <alignment/>
    </xf>
    <xf numFmtId="0" fontId="82" fillId="0" borderId="28" xfId="0" applyFont="1" applyFill="1" applyBorder="1" applyAlignment="1">
      <alignment vertical="center" wrapText="1"/>
    </xf>
    <xf numFmtId="4" fontId="16" fillId="0" borderId="0" xfId="0" applyNumberFormat="1" applyFont="1" applyAlignment="1">
      <alignment/>
    </xf>
    <xf numFmtId="178" fontId="83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83" fillId="0" borderId="0" xfId="0" applyNumberFormat="1" applyFont="1" applyFill="1" applyAlignment="1">
      <alignment/>
    </xf>
    <xf numFmtId="0" fontId="82" fillId="0" borderId="11" xfId="0" applyFont="1" applyFill="1" applyBorder="1" applyAlignment="1">
      <alignment horizontal="left" vertical="center" wrapText="1"/>
    </xf>
    <xf numFmtId="182" fontId="81" fillId="0" borderId="12" xfId="66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2" fillId="0" borderId="18" xfId="0" applyNumberFormat="1" applyFont="1" applyBorder="1" applyAlignment="1">
      <alignment horizontal="left" vertical="top"/>
    </xf>
    <xf numFmtId="0" fontId="2" fillId="0" borderId="18" xfId="0" applyNumberFormat="1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29" xfId="0" applyNumberFormat="1" applyFont="1" applyFill="1" applyBorder="1" applyAlignment="1">
      <alignment horizontal="left" vertical="top" wrapText="1"/>
    </xf>
    <xf numFmtId="0" fontId="1" fillId="0" borderId="30" xfId="0" applyNumberFormat="1" applyFont="1" applyFill="1" applyBorder="1" applyAlignment="1">
      <alignment horizontal="left" vertical="top" wrapText="1"/>
    </xf>
    <xf numFmtId="0" fontId="1" fillId="0" borderId="29" xfId="0" applyNumberFormat="1" applyFont="1" applyFill="1" applyBorder="1" applyAlignment="1">
      <alignment horizontal="left" vertical="top"/>
    </xf>
    <xf numFmtId="0" fontId="1" fillId="0" borderId="30" xfId="0" applyNumberFormat="1" applyFont="1" applyFill="1" applyBorder="1" applyAlignment="1">
      <alignment horizontal="left" vertical="top"/>
    </xf>
    <xf numFmtId="0" fontId="15" fillId="0" borderId="31" xfId="50" applyFont="1" applyFill="1" applyBorder="1">
      <alignment horizontal="center" vertical="center" wrapText="1"/>
      <protection/>
    </xf>
    <xf numFmtId="0" fontId="15" fillId="0" borderId="32" xfId="50" applyFont="1" applyFill="1" applyBorder="1">
      <alignment horizontal="center" vertical="center" wrapText="1"/>
      <protection/>
    </xf>
    <xf numFmtId="0" fontId="15" fillId="0" borderId="33" xfId="50" applyFont="1" applyFill="1" applyBorder="1">
      <alignment horizontal="center" vertical="center" wrapText="1"/>
      <protection/>
    </xf>
    <xf numFmtId="0" fontId="15" fillId="0" borderId="34" xfId="50" applyFont="1" applyFill="1" applyBorder="1">
      <alignment horizontal="center" vertical="center" wrapText="1"/>
      <protection/>
    </xf>
    <xf numFmtId="0" fontId="3" fillId="0" borderId="26" xfId="0" applyFont="1" applyBorder="1" applyAlignment="1">
      <alignment horizontal="center" vertical="center" wrapText="1"/>
    </xf>
    <xf numFmtId="0" fontId="15" fillId="4" borderId="31" xfId="50" applyFont="1" applyFill="1" applyBorder="1">
      <alignment horizontal="center" vertical="center" wrapText="1"/>
      <protection/>
    </xf>
    <xf numFmtId="0" fontId="15" fillId="4" borderId="34" xfId="50" applyFont="1" applyFill="1" applyBorder="1">
      <alignment horizontal="center" vertical="center" wrapText="1"/>
      <protection/>
    </xf>
    <xf numFmtId="0" fontId="3" fillId="4" borderId="26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15" fillId="0" borderId="31" xfId="50" applyNumberFormat="1" applyFont="1" applyFill="1" applyBorder="1">
      <alignment horizontal="center" vertical="center" wrapText="1"/>
      <protection/>
    </xf>
    <xf numFmtId="0" fontId="15" fillId="0" borderId="35" xfId="50" applyFont="1" applyFill="1" applyBorder="1" applyAlignment="1">
      <alignment horizontal="left" vertical="center" wrapText="1"/>
      <protection/>
    </xf>
    <xf numFmtId="0" fontId="24" fillId="0" borderId="12" xfId="57" applyNumberFormat="1" applyFont="1" applyFill="1" applyBorder="1" applyAlignment="1" applyProtection="1">
      <alignment vertical="center" wrapText="1"/>
      <protection/>
    </xf>
    <xf numFmtId="0" fontId="24" fillId="0" borderId="12" xfId="0" applyFont="1" applyFill="1" applyBorder="1" applyAlignment="1">
      <alignment horizontal="center" vertical="center" wrapText="1"/>
    </xf>
    <xf numFmtId="178" fontId="25" fillId="0" borderId="19" xfId="0" applyNumberFormat="1" applyFont="1" applyFill="1" applyBorder="1" applyAlignment="1">
      <alignment horizontal="center" vertical="center" wrapText="1"/>
    </xf>
    <xf numFmtId="3" fontId="25" fillId="0" borderId="12" xfId="0" applyNumberFormat="1" applyFont="1" applyFill="1" applyBorder="1" applyAlignment="1">
      <alignment horizontal="center" vertical="center" wrapText="1"/>
    </xf>
    <xf numFmtId="0" fontId="1" fillId="0" borderId="36" xfId="0" applyNumberFormat="1" applyFont="1" applyFill="1" applyBorder="1" applyAlignment="1">
      <alignment horizontal="left" vertical="top" wrapText="1"/>
    </xf>
    <xf numFmtId="0" fontId="26" fillId="0" borderId="30" xfId="0" applyNumberFormat="1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right"/>
    </xf>
    <xf numFmtId="3" fontId="27" fillId="0" borderId="12" xfId="0" applyNumberFormat="1" applyFont="1" applyFill="1" applyBorder="1" applyAlignment="1">
      <alignment/>
    </xf>
    <xf numFmtId="178" fontId="25" fillId="0" borderId="12" xfId="0" applyNumberFormat="1" applyFont="1" applyFill="1" applyBorder="1" applyAlignment="1">
      <alignment horizontal="center" vertical="center" wrapText="1"/>
    </xf>
    <xf numFmtId="3" fontId="27" fillId="0" borderId="11" xfId="0" applyNumberFormat="1" applyFont="1" applyFill="1" applyBorder="1" applyAlignment="1">
      <alignment/>
    </xf>
    <xf numFmtId="0" fontId="25" fillId="0" borderId="18" xfId="0" applyNumberFormat="1" applyFont="1" applyFill="1" applyBorder="1" applyAlignment="1">
      <alignment horizontal="left" vertical="top"/>
    </xf>
    <xf numFmtId="3" fontId="27" fillId="0" borderId="18" xfId="0" applyNumberFormat="1" applyFont="1" applyFill="1" applyBorder="1" applyAlignment="1">
      <alignment/>
    </xf>
    <xf numFmtId="10" fontId="27" fillId="0" borderId="0" xfId="66" applyNumberFormat="1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15" fillId="0" borderId="27" xfId="50" applyFont="1" applyFill="1" applyBorder="1" applyAlignment="1">
      <alignment horizontal="center" vertical="center" wrapText="1"/>
      <protection/>
    </xf>
    <xf numFmtId="0" fontId="17" fillId="0" borderId="19" xfId="0" applyFont="1" applyFill="1" applyBorder="1" applyAlignment="1">
      <alignment horizontal="right" vertical="center"/>
    </xf>
    <xf numFmtId="0" fontId="24" fillId="0" borderId="27" xfId="0" applyFont="1" applyFill="1" applyBorder="1" applyAlignment="1">
      <alignment horizontal="right"/>
    </xf>
    <xf numFmtId="0" fontId="24" fillId="0" borderId="13" xfId="57" applyNumberFormat="1" applyFont="1" applyFill="1" applyBorder="1" applyAlignment="1" applyProtection="1">
      <alignment vertical="center" wrapText="1"/>
      <protection/>
    </xf>
    <xf numFmtId="0" fontId="24" fillId="0" borderId="13" xfId="0" applyFont="1" applyFill="1" applyBorder="1" applyAlignment="1">
      <alignment horizontal="center" vertical="center" wrapText="1"/>
    </xf>
    <xf numFmtId="3" fontId="25" fillId="0" borderId="13" xfId="0" applyNumberFormat="1" applyFont="1" applyFill="1" applyBorder="1" applyAlignment="1">
      <alignment horizontal="center" vertical="center" wrapText="1"/>
    </xf>
    <xf numFmtId="3" fontId="27" fillId="0" borderId="13" xfId="0" applyNumberFormat="1" applyFont="1" applyFill="1" applyBorder="1" applyAlignment="1">
      <alignment/>
    </xf>
    <xf numFmtId="178" fontId="25" fillId="0" borderId="13" xfId="0" applyNumberFormat="1" applyFont="1" applyFill="1" applyBorder="1" applyAlignment="1">
      <alignment horizontal="center" vertical="center" wrapText="1"/>
    </xf>
    <xf numFmtId="3" fontId="27" fillId="0" borderId="17" xfId="0" applyNumberFormat="1" applyFont="1" applyFill="1" applyBorder="1" applyAlignment="1">
      <alignment/>
    </xf>
    <xf numFmtId="178" fontId="25" fillId="0" borderId="27" xfId="0" applyNumberFormat="1" applyFont="1" applyFill="1" applyBorder="1" applyAlignment="1">
      <alignment horizontal="center" vertical="center" wrapText="1"/>
    </xf>
    <xf numFmtId="178" fontId="25" fillId="0" borderId="37" xfId="0" applyNumberFormat="1" applyFont="1" applyFill="1" applyBorder="1" applyAlignment="1">
      <alignment horizontal="center" vertical="center" wrapText="1"/>
    </xf>
    <xf numFmtId="0" fontId="25" fillId="0" borderId="38" xfId="0" applyNumberFormat="1" applyFont="1" applyFill="1" applyBorder="1" applyAlignment="1">
      <alignment horizontal="left" vertical="top"/>
    </xf>
    <xf numFmtId="178" fontId="84" fillId="0" borderId="12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right" vertical="center"/>
    </xf>
    <xf numFmtId="0" fontId="24" fillId="0" borderId="15" xfId="57" applyNumberFormat="1" applyFont="1" applyFill="1" applyBorder="1" applyAlignment="1" applyProtection="1">
      <alignment vertical="center" wrapText="1"/>
      <protection/>
    </xf>
    <xf numFmtId="0" fontId="24" fillId="0" borderId="15" xfId="0" applyFont="1" applyFill="1" applyBorder="1" applyAlignment="1">
      <alignment horizontal="center" vertical="center" wrapText="1"/>
    </xf>
    <xf numFmtId="3" fontId="25" fillId="0" borderId="15" xfId="0" applyNumberFormat="1" applyFont="1" applyFill="1" applyBorder="1" applyAlignment="1">
      <alignment horizontal="center" vertical="center" wrapText="1"/>
    </xf>
    <xf numFmtId="3" fontId="27" fillId="0" borderId="15" xfId="0" applyNumberFormat="1" applyFont="1" applyFill="1" applyBorder="1" applyAlignment="1">
      <alignment/>
    </xf>
    <xf numFmtId="178" fontId="25" fillId="0" borderId="15" xfId="0" applyNumberFormat="1" applyFont="1" applyFill="1" applyBorder="1" applyAlignment="1">
      <alignment horizontal="center" vertical="center" wrapText="1"/>
    </xf>
    <xf numFmtId="3" fontId="27" fillId="0" borderId="39" xfId="0" applyNumberFormat="1" applyFont="1" applyFill="1" applyBorder="1" applyAlignment="1">
      <alignment/>
    </xf>
    <xf numFmtId="178" fontId="25" fillId="0" borderId="14" xfId="0" applyNumberFormat="1" applyFont="1" applyFill="1" applyBorder="1" applyAlignment="1">
      <alignment horizontal="center" vertical="center" wrapText="1"/>
    </xf>
    <xf numFmtId="178" fontId="25" fillId="0" borderId="16" xfId="0" applyNumberFormat="1" applyFont="1" applyFill="1" applyBorder="1" applyAlignment="1">
      <alignment horizontal="center" vertical="center" wrapText="1"/>
    </xf>
    <xf numFmtId="0" fontId="25" fillId="0" borderId="21" xfId="0" applyNumberFormat="1" applyFont="1" applyFill="1" applyBorder="1" applyAlignment="1">
      <alignment horizontal="left" vertical="top"/>
    </xf>
    <xf numFmtId="0" fontId="15" fillId="0" borderId="14" xfId="50" applyFont="1" applyFill="1" applyBorder="1" applyAlignment="1">
      <alignment horizontal="center" vertical="center" wrapText="1"/>
      <protection/>
    </xf>
    <xf numFmtId="0" fontId="15" fillId="0" borderId="16" xfId="50" applyFont="1" applyFill="1" applyBorder="1" applyAlignment="1">
      <alignment horizontal="center" vertical="center" wrapText="1"/>
      <protection/>
    </xf>
    <xf numFmtId="178" fontId="4" fillId="0" borderId="2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1" fillId="36" borderId="12" xfId="60" applyNumberFormat="1" applyFont="1" applyFill="1" applyBorder="1" applyAlignment="1">
      <alignment vertical="center" wrapText="1"/>
      <protection/>
    </xf>
    <xf numFmtId="0" fontId="30" fillId="36" borderId="12" xfId="60" applyNumberFormat="1" applyFont="1" applyFill="1" applyBorder="1" applyAlignment="1">
      <alignment horizontal="right" vertical="center" wrapText="1"/>
      <protection/>
    </xf>
    <xf numFmtId="0" fontId="1" fillId="36" borderId="15" xfId="60" applyNumberFormat="1" applyFont="1" applyFill="1" applyBorder="1" applyAlignment="1">
      <alignment vertical="center" wrapText="1"/>
      <protection/>
    </xf>
    <xf numFmtId="0" fontId="31" fillId="0" borderId="12" xfId="0" applyFont="1" applyFill="1" applyBorder="1" applyAlignment="1">
      <alignment horizontal="center" vertical="center" wrapText="1"/>
    </xf>
    <xf numFmtId="3" fontId="30" fillId="0" borderId="19" xfId="0" applyNumberFormat="1" applyFont="1" applyBorder="1" applyAlignment="1">
      <alignment horizontal="center" vertical="center" wrapText="1"/>
    </xf>
    <xf numFmtId="3" fontId="30" fillId="0" borderId="20" xfId="0" applyNumberFormat="1" applyFont="1" applyBorder="1" applyAlignment="1">
      <alignment horizontal="center" vertical="center" wrapText="1"/>
    </xf>
    <xf numFmtId="3" fontId="30" fillId="0" borderId="26" xfId="0" applyNumberFormat="1" applyFont="1" applyBorder="1" applyAlignment="1">
      <alignment/>
    </xf>
    <xf numFmtId="178" fontId="30" fillId="4" borderId="19" xfId="0" applyNumberFormat="1" applyFont="1" applyFill="1" applyBorder="1" applyAlignment="1">
      <alignment horizontal="center" vertical="center" wrapText="1"/>
    </xf>
    <xf numFmtId="178" fontId="30" fillId="4" borderId="20" xfId="0" applyNumberFormat="1" applyFont="1" applyFill="1" applyBorder="1" applyAlignment="1">
      <alignment horizontal="center" vertical="center" wrapText="1"/>
    </xf>
    <xf numFmtId="3" fontId="30" fillId="4" borderId="26" xfId="0" applyNumberFormat="1" applyFont="1" applyFill="1" applyBorder="1" applyAlignment="1">
      <alignment/>
    </xf>
    <xf numFmtId="178" fontId="1" fillId="36" borderId="12" xfId="55" applyNumberFormat="1" applyFont="1" applyFill="1" applyBorder="1" applyAlignment="1">
      <alignment horizontal="center"/>
      <protection/>
    </xf>
    <xf numFmtId="178" fontId="31" fillId="0" borderId="20" xfId="72" applyNumberFormat="1" applyFont="1" applyFill="1" applyBorder="1" applyAlignment="1">
      <alignment horizontal="center" vertical="center"/>
      <protection/>
    </xf>
    <xf numFmtId="3" fontId="30" fillId="34" borderId="12" xfId="0" applyNumberFormat="1" applyFont="1" applyFill="1" applyBorder="1" applyAlignment="1">
      <alignment horizontal="center" vertical="center" wrapText="1"/>
    </xf>
    <xf numFmtId="3" fontId="30" fillId="34" borderId="11" xfId="0" applyNumberFormat="1" applyFont="1" applyFill="1" applyBorder="1" applyAlignment="1">
      <alignment horizontal="center" vertical="center" wrapText="1"/>
    </xf>
    <xf numFmtId="178" fontId="1" fillId="0" borderId="12" xfId="55" applyNumberFormat="1" applyFont="1" applyFill="1" applyBorder="1" applyAlignment="1">
      <alignment horizontal="center"/>
      <protection/>
    </xf>
    <xf numFmtId="0" fontId="32" fillId="0" borderId="12" xfId="0" applyFont="1" applyFill="1" applyBorder="1" applyAlignment="1">
      <alignment horizontal="center" vertical="center" wrapText="1"/>
    </xf>
    <xf numFmtId="3" fontId="30" fillId="0" borderId="12" xfId="0" applyNumberFormat="1" applyFont="1" applyFill="1" applyBorder="1" applyAlignment="1">
      <alignment horizontal="center" vertical="center" wrapText="1"/>
    </xf>
    <xf numFmtId="3" fontId="30" fillId="0" borderId="11" xfId="0" applyNumberFormat="1" applyFont="1" applyFill="1" applyBorder="1" applyAlignment="1">
      <alignment horizontal="center" vertical="center" wrapText="1"/>
    </xf>
    <xf numFmtId="3" fontId="30" fillId="0" borderId="19" xfId="0" applyNumberFormat="1" applyFont="1" applyFill="1" applyBorder="1" applyAlignment="1">
      <alignment horizontal="center" vertical="center" wrapText="1"/>
    </xf>
    <xf numFmtId="3" fontId="30" fillId="0" borderId="20" xfId="0" applyNumberFormat="1" applyFont="1" applyFill="1" applyBorder="1" applyAlignment="1">
      <alignment horizontal="center" vertical="center" wrapText="1"/>
    </xf>
    <xf numFmtId="3" fontId="30" fillId="0" borderId="26" xfId="0" applyNumberFormat="1" applyFont="1" applyFill="1" applyBorder="1" applyAlignment="1">
      <alignment/>
    </xf>
    <xf numFmtId="178" fontId="30" fillId="0" borderId="19" xfId="0" applyNumberFormat="1" applyFont="1" applyFill="1" applyBorder="1" applyAlignment="1">
      <alignment horizontal="center" vertical="center" wrapText="1"/>
    </xf>
    <xf numFmtId="178" fontId="30" fillId="0" borderId="20" xfId="0" applyNumberFormat="1" applyFont="1" applyFill="1" applyBorder="1" applyAlignment="1">
      <alignment horizontal="center" vertical="center" wrapText="1"/>
    </xf>
    <xf numFmtId="178" fontId="30" fillId="36" borderId="12" xfId="55" applyNumberFormat="1" applyFont="1" applyFill="1" applyBorder="1" applyAlignment="1">
      <alignment horizontal="center"/>
      <protection/>
    </xf>
    <xf numFmtId="178" fontId="30" fillId="0" borderId="12" xfId="55" applyNumberFormat="1" applyFont="1" applyFill="1" applyBorder="1" applyAlignment="1">
      <alignment horizontal="center"/>
      <protection/>
    </xf>
    <xf numFmtId="178" fontId="32" fillId="0" borderId="20" xfId="72" applyNumberFormat="1" applyFont="1" applyFill="1" applyBorder="1" applyAlignment="1">
      <alignment horizontal="center" vertical="center"/>
      <protection/>
    </xf>
    <xf numFmtId="0" fontId="3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4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/>
    </xf>
    <xf numFmtId="178" fontId="1" fillId="36" borderId="15" xfId="55" applyNumberFormat="1" applyFont="1" applyFill="1" applyBorder="1" applyAlignment="1">
      <alignment horizontal="center"/>
      <protection/>
    </xf>
    <xf numFmtId="178" fontId="1" fillId="0" borderId="15" xfId="55" applyNumberFormat="1" applyFont="1" applyFill="1" applyBorder="1" applyAlignment="1">
      <alignment horizontal="center"/>
      <protection/>
    </xf>
    <xf numFmtId="178" fontId="31" fillId="0" borderId="16" xfId="72" applyNumberFormat="1" applyFont="1" applyFill="1" applyBorder="1" applyAlignment="1">
      <alignment horizontal="center" vertical="center"/>
      <protection/>
    </xf>
    <xf numFmtId="0" fontId="32" fillId="0" borderId="27" xfId="50" applyFont="1" applyFill="1" applyBorder="1">
      <alignment horizontal="center" vertical="center" wrapText="1"/>
      <protection/>
    </xf>
    <xf numFmtId="0" fontId="30" fillId="0" borderId="0" xfId="0" applyFont="1" applyFill="1" applyAlignment="1">
      <alignment/>
    </xf>
    <xf numFmtId="0" fontId="31" fillId="0" borderId="27" xfId="50" applyFont="1" applyFill="1" applyBorder="1">
      <alignment horizontal="center" vertical="center" wrapText="1"/>
      <protection/>
    </xf>
    <xf numFmtId="3" fontId="33" fillId="0" borderId="18" xfId="0" applyNumberFormat="1" applyFont="1" applyFill="1" applyBorder="1" applyAlignment="1">
      <alignment/>
    </xf>
    <xf numFmtId="0" fontId="30" fillId="0" borderId="30" xfId="0" applyNumberFormat="1" applyFont="1" applyFill="1" applyBorder="1" applyAlignment="1">
      <alignment horizontal="left" vertical="top"/>
    </xf>
    <xf numFmtId="179" fontId="34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3" fontId="35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Alignment="1">
      <alignment/>
    </xf>
    <xf numFmtId="179" fontId="34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35" fillId="4" borderId="0" xfId="0" applyFont="1" applyFill="1" applyAlignment="1">
      <alignment/>
    </xf>
    <xf numFmtId="178" fontId="36" fillId="36" borderId="12" xfId="55" applyNumberFormat="1" applyFont="1" applyFill="1" applyBorder="1" applyAlignment="1">
      <alignment horizontal="center"/>
      <protection/>
    </xf>
    <xf numFmtId="178" fontId="36" fillId="0" borderId="12" xfId="55" applyNumberFormat="1" applyFont="1" applyFill="1" applyBorder="1" applyAlignment="1">
      <alignment horizontal="center"/>
      <protection/>
    </xf>
    <xf numFmtId="0" fontId="1" fillId="36" borderId="15" xfId="60" applyNumberFormat="1" applyFont="1" applyFill="1" applyBorder="1" applyAlignment="1">
      <alignment horizontal="center" vertical="center" wrapText="1"/>
      <protection/>
    </xf>
    <xf numFmtId="178" fontId="9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Alignment="1">
      <alignment/>
    </xf>
    <xf numFmtId="10" fontId="6" fillId="0" borderId="12" xfId="66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9" fillId="0" borderId="1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82" fillId="0" borderId="28" xfId="0" applyFont="1" applyFill="1" applyBorder="1" applyAlignment="1">
      <alignment horizontal="left" vertical="center" wrapText="1"/>
    </xf>
    <xf numFmtId="0" fontId="82" fillId="0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80" fillId="0" borderId="4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80" fillId="4" borderId="42" xfId="0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0" fillId="0" borderId="41" xfId="0" applyBorder="1" applyAlignment="1">
      <alignment/>
    </xf>
    <xf numFmtId="0" fontId="3" fillId="4" borderId="43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80" fillId="0" borderId="2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left" vertical="top"/>
    </xf>
    <xf numFmtId="0" fontId="2" fillId="0" borderId="47" xfId="0" applyNumberFormat="1" applyFont="1" applyFill="1" applyBorder="1" applyAlignment="1">
      <alignment horizontal="left" vertical="top"/>
    </xf>
    <xf numFmtId="0" fontId="2" fillId="0" borderId="36" xfId="0" applyNumberFormat="1" applyFont="1" applyFill="1" applyBorder="1" applyAlignment="1">
      <alignment horizontal="left" vertical="top"/>
    </xf>
    <xf numFmtId="0" fontId="17" fillId="0" borderId="22" xfId="0" applyFont="1" applyFill="1" applyBorder="1" applyAlignment="1">
      <alignment horizontal="right" vertical="center" wrapText="1"/>
    </xf>
    <xf numFmtId="0" fontId="17" fillId="0" borderId="31" xfId="0" applyFont="1" applyFill="1" applyBorder="1" applyAlignment="1">
      <alignment horizontal="right" vertical="center" wrapText="1"/>
    </xf>
    <xf numFmtId="0" fontId="17" fillId="0" borderId="27" xfId="0" applyFont="1" applyFill="1" applyBorder="1" applyAlignment="1">
      <alignment horizontal="right" vertical="center" wrapText="1"/>
    </xf>
    <xf numFmtId="0" fontId="17" fillId="0" borderId="12" xfId="57" applyNumberFormat="1" applyFont="1" applyFill="1" applyBorder="1" applyAlignment="1" applyProtection="1">
      <alignment horizontal="left" vertical="center" wrapText="1"/>
      <protection/>
    </xf>
    <xf numFmtId="0" fontId="17" fillId="0" borderId="12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80" fillId="0" borderId="25" xfId="0" applyFont="1" applyFill="1" applyBorder="1" applyAlignment="1">
      <alignment horizontal="center" vertical="center" wrapText="1"/>
    </xf>
    <xf numFmtId="178" fontId="3" fillId="0" borderId="19" xfId="0" applyNumberFormat="1" applyFont="1" applyFill="1" applyBorder="1" applyAlignment="1">
      <alignment horizontal="center" vertical="center" wrapText="1"/>
    </xf>
    <xf numFmtId="178" fontId="3" fillId="0" borderId="23" xfId="0" applyNumberFormat="1" applyFont="1" applyFill="1" applyBorder="1" applyAlignment="1">
      <alignment horizontal="center" vertical="center" wrapText="1"/>
    </xf>
    <xf numFmtId="178" fontId="3" fillId="0" borderId="34" xfId="0" applyNumberFormat="1" applyFont="1" applyFill="1" applyBorder="1" applyAlignment="1">
      <alignment horizontal="center" vertical="center" wrapText="1"/>
    </xf>
    <xf numFmtId="178" fontId="3" fillId="0" borderId="37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 10 4" xfId="55"/>
    <cellStyle name="Обычный 186" xfId="56"/>
    <cellStyle name="Обычный 2" xfId="57"/>
    <cellStyle name="Обычный 2 2" xfId="58"/>
    <cellStyle name="Обычный 2 26 2" xfId="59"/>
    <cellStyle name="Обычный 2 48" xfId="60"/>
    <cellStyle name="Обычный 2_Формат_ЕИАС_с_формулами_дополненный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ормула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view="pageBreakPreview" zoomScaleSheetLayoutView="100" zoomScalePageLayoutView="0" workbookViewId="0" topLeftCell="A7">
      <pane xSplit="3" ySplit="11" topLeftCell="D48" activePane="bottomRight" state="frozen"/>
      <selection pane="topLeft" activeCell="A7" sqref="A7"/>
      <selection pane="topRight" activeCell="D7" sqref="D7"/>
      <selection pane="bottomLeft" activeCell="A18" sqref="A18"/>
      <selection pane="bottomRight" activeCell="F51" sqref="F51"/>
    </sheetView>
  </sheetViews>
  <sheetFormatPr defaultColWidth="17.00390625" defaultRowHeight="15" customHeight="1"/>
  <cols>
    <col min="1" max="1" width="10.375" style="2" customWidth="1"/>
    <col min="2" max="2" width="72.125" style="2" customWidth="1"/>
    <col min="3" max="3" width="8.875" style="2" customWidth="1"/>
    <col min="4" max="5" width="14.75390625" style="2" customWidth="1"/>
    <col min="6" max="6" width="60.25390625" style="2" customWidth="1"/>
    <col min="7" max="16384" width="17.00390625" style="2" customWidth="1"/>
  </cols>
  <sheetData>
    <row r="1" s="1" customFormat="1" ht="12" customHeight="1">
      <c r="D1" s="1" t="s">
        <v>85</v>
      </c>
    </row>
    <row r="2" s="1" customFormat="1" ht="12" customHeight="1">
      <c r="D2" s="1" t="s">
        <v>25</v>
      </c>
    </row>
    <row r="3" s="1" customFormat="1" ht="12" customHeight="1">
      <c r="D3" s="1" t="s">
        <v>26</v>
      </c>
    </row>
    <row r="4" ht="21" customHeight="1"/>
    <row r="5" spans="2:6" s="3" customFormat="1" ht="14.25" customHeight="1">
      <c r="B5" s="7" t="s">
        <v>16</v>
      </c>
      <c r="C5" s="6"/>
      <c r="D5" s="6"/>
      <c r="E5" s="6"/>
      <c r="F5" s="6"/>
    </row>
    <row r="6" spans="2:6" s="3" customFormat="1" ht="14.25" customHeight="1">
      <c r="B6" s="7" t="s">
        <v>17</v>
      </c>
      <c r="C6" s="6"/>
      <c r="D6" s="6"/>
      <c r="E6" s="6"/>
      <c r="F6" s="6"/>
    </row>
    <row r="7" spans="2:6" s="3" customFormat="1" ht="14.25" customHeight="1">
      <c r="B7" s="7" t="s">
        <v>86</v>
      </c>
      <c r="C7" s="6"/>
      <c r="D7" s="6"/>
      <c r="E7" s="6"/>
      <c r="F7" s="6"/>
    </row>
    <row r="8" spans="2:6" s="3" customFormat="1" ht="14.25" customHeight="1">
      <c r="B8" s="7" t="s">
        <v>109</v>
      </c>
      <c r="C8" s="6"/>
      <c r="D8" s="6"/>
      <c r="E8" s="6"/>
      <c r="F8" s="6"/>
    </row>
    <row r="9" ht="21" customHeight="1"/>
    <row r="10" ht="15.75">
      <c r="A10" s="13" t="s">
        <v>111</v>
      </c>
    </row>
    <row r="11" spans="1:4" ht="15.75">
      <c r="A11" s="13" t="s">
        <v>112</v>
      </c>
      <c r="D11" s="98"/>
    </row>
    <row r="12" ht="15.75">
      <c r="A12" s="13" t="s">
        <v>113</v>
      </c>
    </row>
    <row r="13" spans="1:5" ht="15.75">
      <c r="A13" s="13" t="s">
        <v>114</v>
      </c>
      <c r="D13" s="101"/>
      <c r="E13" s="102"/>
    </row>
    <row r="14" spans="4:5" ht="15" customHeight="1">
      <c r="D14" s="103"/>
      <c r="E14" s="102"/>
    </row>
    <row r="15" spans="1:6" s="5" customFormat="1" ht="13.5">
      <c r="A15" s="234" t="s">
        <v>24</v>
      </c>
      <c r="B15" s="232"/>
      <c r="C15" s="234" t="s">
        <v>28</v>
      </c>
      <c r="D15" s="236">
        <v>2018</v>
      </c>
      <c r="E15" s="237"/>
      <c r="F15" s="234" t="s">
        <v>1</v>
      </c>
    </row>
    <row r="16" spans="1:6" s="5" customFormat="1" ht="16.5">
      <c r="A16" s="235"/>
      <c r="B16" s="233"/>
      <c r="C16" s="235"/>
      <c r="D16" s="4" t="s">
        <v>0</v>
      </c>
      <c r="E16" s="19" t="s">
        <v>244</v>
      </c>
      <c r="F16" s="238"/>
    </row>
    <row r="17" spans="1:6" s="5" customFormat="1" ht="15" customHeight="1">
      <c r="A17" s="8" t="s">
        <v>2</v>
      </c>
      <c r="B17" s="9" t="s">
        <v>29</v>
      </c>
      <c r="C17" s="10" t="s">
        <v>30</v>
      </c>
      <c r="D17" s="10" t="s">
        <v>30</v>
      </c>
      <c r="E17" s="10" t="s">
        <v>30</v>
      </c>
      <c r="F17" s="11" t="s">
        <v>30</v>
      </c>
    </row>
    <row r="18" spans="1:6" s="229" customFormat="1" ht="97.5" customHeight="1">
      <c r="A18" s="226" t="s">
        <v>4</v>
      </c>
      <c r="B18" s="227" t="s">
        <v>87</v>
      </c>
      <c r="C18" s="228" t="s">
        <v>3</v>
      </c>
      <c r="D18" s="221">
        <v>1367024.1573614846</v>
      </c>
      <c r="E18" s="221">
        <v>1038924.6390800001</v>
      </c>
      <c r="F18" s="21" t="s">
        <v>187</v>
      </c>
    </row>
    <row r="19" spans="1:6" s="231" customFormat="1" ht="13.5">
      <c r="A19" s="226" t="s">
        <v>5</v>
      </c>
      <c r="B19" s="227" t="s">
        <v>88</v>
      </c>
      <c r="C19" s="228" t="s">
        <v>3</v>
      </c>
      <c r="D19" s="222">
        <v>754852.340821485</v>
      </c>
      <c r="E19" s="222">
        <v>735655.6564799999</v>
      </c>
      <c r="F19" s="230"/>
    </row>
    <row r="20" spans="1:6" s="5" customFormat="1" ht="60.75" customHeight="1">
      <c r="A20" s="8" t="s">
        <v>6</v>
      </c>
      <c r="B20" s="9" t="s">
        <v>7</v>
      </c>
      <c r="C20" s="10" t="s">
        <v>3</v>
      </c>
      <c r="D20" s="20">
        <v>91492.37181416756</v>
      </c>
      <c r="E20" s="20">
        <v>103146.113</v>
      </c>
      <c r="F20" s="99"/>
    </row>
    <row r="21" spans="1:6" s="5" customFormat="1" ht="30" customHeight="1">
      <c r="A21" s="8" t="s">
        <v>9</v>
      </c>
      <c r="B21" s="9" t="s">
        <v>110</v>
      </c>
      <c r="C21" s="10" t="s">
        <v>3</v>
      </c>
      <c r="D21" s="18">
        <v>83894.35023356756</v>
      </c>
      <c r="E21" s="18">
        <v>92024.722</v>
      </c>
      <c r="F21" s="239" t="s">
        <v>253</v>
      </c>
    </row>
    <row r="22" spans="1:6" s="5" customFormat="1" ht="15" customHeight="1">
      <c r="A22" s="8" t="s">
        <v>11</v>
      </c>
      <c r="B22" s="9" t="s">
        <v>89</v>
      </c>
      <c r="C22" s="10" t="s">
        <v>3</v>
      </c>
      <c r="D22" s="20">
        <v>48103.1247272</v>
      </c>
      <c r="E22" s="20">
        <v>44831.432</v>
      </c>
      <c r="F22" s="240"/>
    </row>
    <row r="23" spans="1:6" s="5" customFormat="1" ht="63" customHeight="1">
      <c r="A23" s="8" t="s">
        <v>31</v>
      </c>
      <c r="B23" s="9" t="s">
        <v>32</v>
      </c>
      <c r="C23" s="10" t="s">
        <v>3</v>
      </c>
      <c r="D23" s="20">
        <v>7598.0215806</v>
      </c>
      <c r="E23" s="18">
        <v>11121.391</v>
      </c>
      <c r="F23" s="243" t="s">
        <v>270</v>
      </c>
    </row>
    <row r="24" spans="1:6" s="5" customFormat="1" ht="33" customHeight="1">
      <c r="A24" s="8" t="s">
        <v>33</v>
      </c>
      <c r="B24" s="9" t="s">
        <v>10</v>
      </c>
      <c r="C24" s="10" t="s">
        <v>3</v>
      </c>
      <c r="D24" s="20">
        <v>5034.743024</v>
      </c>
      <c r="E24" s="20">
        <v>7934.213</v>
      </c>
      <c r="F24" s="244"/>
    </row>
    <row r="25" spans="1:6" s="5" customFormat="1" ht="41.25" customHeight="1">
      <c r="A25" s="8" t="s">
        <v>8</v>
      </c>
      <c r="B25" s="9" t="s">
        <v>18</v>
      </c>
      <c r="C25" s="10" t="s">
        <v>3</v>
      </c>
      <c r="D25" s="20">
        <v>532371.639621099</v>
      </c>
      <c r="E25" s="18">
        <v>500609.3409999999</v>
      </c>
      <c r="F25" s="104"/>
    </row>
    <row r="26" spans="1:6" s="5" customFormat="1" ht="54">
      <c r="A26" s="8" t="s">
        <v>34</v>
      </c>
      <c r="B26" s="9" t="s">
        <v>10</v>
      </c>
      <c r="C26" s="10" t="s">
        <v>3</v>
      </c>
      <c r="D26" s="20">
        <v>23109.372</v>
      </c>
      <c r="E26" s="20">
        <v>32824.428</v>
      </c>
      <c r="F26" s="21" t="s">
        <v>273</v>
      </c>
    </row>
    <row r="27" spans="1:6" s="5" customFormat="1" ht="13.5">
      <c r="A27" s="8" t="s">
        <v>12</v>
      </c>
      <c r="B27" s="9" t="s">
        <v>90</v>
      </c>
      <c r="C27" s="10" t="s">
        <v>3</v>
      </c>
      <c r="D27" s="20">
        <v>130988.3293862184</v>
      </c>
      <c r="E27" s="20">
        <v>131900.20247999998</v>
      </c>
      <c r="F27" s="12"/>
    </row>
    <row r="28" spans="1:6" s="5" customFormat="1" ht="73.5" customHeight="1">
      <c r="A28" s="8" t="s">
        <v>35</v>
      </c>
      <c r="B28" s="9" t="s">
        <v>91</v>
      </c>
      <c r="C28" s="10" t="s">
        <v>3</v>
      </c>
      <c r="D28" s="20">
        <v>15736.198999999999</v>
      </c>
      <c r="E28" s="18">
        <v>18158.049049999998</v>
      </c>
      <c r="F28" s="21" t="s">
        <v>257</v>
      </c>
    </row>
    <row r="29" spans="1:6" s="5" customFormat="1" ht="15" customHeight="1">
      <c r="A29" s="8" t="s">
        <v>37</v>
      </c>
      <c r="B29" s="9" t="s">
        <v>36</v>
      </c>
      <c r="C29" s="10" t="s">
        <v>3</v>
      </c>
      <c r="D29" s="223"/>
      <c r="E29" s="18"/>
      <c r="F29" s="12"/>
    </row>
    <row r="30" spans="1:6" s="5" customFormat="1" ht="13.5">
      <c r="A30" s="8" t="s">
        <v>92</v>
      </c>
      <c r="B30" s="9" t="s">
        <v>38</v>
      </c>
      <c r="C30" s="10" t="s">
        <v>3</v>
      </c>
      <c r="D30" s="20">
        <v>115252.1303862184</v>
      </c>
      <c r="E30" s="18">
        <v>113742.15342999998</v>
      </c>
      <c r="F30" s="12"/>
    </row>
    <row r="31" spans="1:6" s="5" customFormat="1" ht="36.75" customHeight="1">
      <c r="A31" s="8" t="s">
        <v>93</v>
      </c>
      <c r="B31" s="9" t="s">
        <v>94</v>
      </c>
      <c r="C31" s="10" t="s">
        <v>3</v>
      </c>
      <c r="D31" s="20">
        <v>0</v>
      </c>
      <c r="E31" s="20">
        <v>0</v>
      </c>
      <c r="F31" s="12"/>
    </row>
    <row r="32" spans="1:6" s="5" customFormat="1" ht="23.25" customHeight="1">
      <c r="A32" s="8" t="s">
        <v>95</v>
      </c>
      <c r="B32" s="9" t="s">
        <v>96</v>
      </c>
      <c r="C32" s="10" t="s">
        <v>3</v>
      </c>
      <c r="D32" s="20"/>
      <c r="E32" s="20"/>
      <c r="F32" s="12"/>
    </row>
    <row r="33" spans="1:6" s="231" customFormat="1" ht="21.75" customHeight="1">
      <c r="A33" s="226" t="s">
        <v>39</v>
      </c>
      <c r="B33" s="227" t="s">
        <v>40</v>
      </c>
      <c r="C33" s="228" t="s">
        <v>3</v>
      </c>
      <c r="D33" s="221">
        <v>573917.7388399999</v>
      </c>
      <c r="E33" s="221">
        <v>1414245.1188889998</v>
      </c>
      <c r="F33" s="230"/>
    </row>
    <row r="34" spans="1:6" s="5" customFormat="1" ht="66" customHeight="1">
      <c r="A34" s="8" t="s">
        <v>41</v>
      </c>
      <c r="B34" s="9" t="s">
        <v>42</v>
      </c>
      <c r="C34" s="10" t="s">
        <v>3</v>
      </c>
      <c r="D34" s="20">
        <v>168159.259</v>
      </c>
      <c r="E34" s="18">
        <v>183310.601</v>
      </c>
      <c r="F34" s="21" t="s">
        <v>252</v>
      </c>
    </row>
    <row r="35" spans="1:6" s="5" customFormat="1" ht="36" customHeight="1">
      <c r="A35" s="8" t="s">
        <v>43</v>
      </c>
      <c r="B35" s="9" t="s">
        <v>44</v>
      </c>
      <c r="C35" s="10" t="s">
        <v>3</v>
      </c>
      <c r="D35" s="20">
        <v>0</v>
      </c>
      <c r="E35" s="20">
        <v>0</v>
      </c>
      <c r="F35" s="12"/>
    </row>
    <row r="36" spans="1:6" s="5" customFormat="1" ht="64.5" customHeight="1">
      <c r="A36" s="8" t="s">
        <v>45</v>
      </c>
      <c r="B36" s="9" t="s">
        <v>46</v>
      </c>
      <c r="C36" s="10" t="s">
        <v>3</v>
      </c>
      <c r="D36" s="20">
        <v>3273.326</v>
      </c>
      <c r="E36" s="18">
        <v>2335.734</v>
      </c>
      <c r="F36" s="21" t="s">
        <v>254</v>
      </c>
    </row>
    <row r="37" spans="1:6" s="5" customFormat="1" ht="15" customHeight="1">
      <c r="A37" s="8" t="s">
        <v>47</v>
      </c>
      <c r="B37" s="9" t="s">
        <v>19</v>
      </c>
      <c r="C37" s="10" t="s">
        <v>3</v>
      </c>
      <c r="D37" s="20">
        <v>161840.978</v>
      </c>
      <c r="E37" s="18">
        <v>151175.943</v>
      </c>
      <c r="F37" s="12" t="s">
        <v>188</v>
      </c>
    </row>
    <row r="38" spans="1:6" s="5" customFormat="1" ht="45" customHeight="1">
      <c r="A38" s="8" t="s">
        <v>48</v>
      </c>
      <c r="B38" s="9" t="s">
        <v>97</v>
      </c>
      <c r="C38" s="10" t="s">
        <v>3</v>
      </c>
      <c r="D38" s="20">
        <v>0</v>
      </c>
      <c r="E38" s="20">
        <v>0</v>
      </c>
      <c r="F38" s="12"/>
    </row>
    <row r="39" spans="1:6" s="5" customFormat="1" ht="35.25" customHeight="1">
      <c r="A39" s="8" t="s">
        <v>49</v>
      </c>
      <c r="B39" s="9" t="s">
        <v>98</v>
      </c>
      <c r="C39" s="10" t="s">
        <v>3</v>
      </c>
      <c r="D39" s="20">
        <v>188013.26</v>
      </c>
      <c r="E39" s="18">
        <v>207816.43399999998</v>
      </c>
      <c r="F39" s="21" t="s">
        <v>255</v>
      </c>
    </row>
    <row r="40" spans="1:6" s="5" customFormat="1" ht="15" customHeight="1">
      <c r="A40" s="8" t="s">
        <v>50</v>
      </c>
      <c r="B40" s="9" t="s">
        <v>99</v>
      </c>
      <c r="C40" s="10" t="s">
        <v>3</v>
      </c>
      <c r="D40" s="20">
        <v>0</v>
      </c>
      <c r="E40" s="20">
        <v>0</v>
      </c>
      <c r="F40" s="12"/>
    </row>
    <row r="41" spans="1:6" s="5" customFormat="1" ht="111.75" customHeight="1">
      <c r="A41" s="8" t="s">
        <v>54</v>
      </c>
      <c r="B41" s="9" t="s">
        <v>20</v>
      </c>
      <c r="C41" s="10" t="s">
        <v>3</v>
      </c>
      <c r="D41" s="20">
        <v>0</v>
      </c>
      <c r="E41" s="20">
        <v>0</v>
      </c>
      <c r="F41" s="21" t="s">
        <v>337</v>
      </c>
    </row>
    <row r="42" spans="1:6" s="5" customFormat="1" ht="15" customHeight="1">
      <c r="A42" s="8" t="s">
        <v>100</v>
      </c>
      <c r="B42" s="9" t="s">
        <v>21</v>
      </c>
      <c r="C42" s="10" t="s">
        <v>3</v>
      </c>
      <c r="D42" s="20">
        <v>31173.32</v>
      </c>
      <c r="E42" s="18">
        <v>38637.265</v>
      </c>
      <c r="F42" s="12"/>
    </row>
    <row r="43" spans="1:6" s="5" customFormat="1" ht="48.75" customHeight="1">
      <c r="A43" s="8" t="s">
        <v>101</v>
      </c>
      <c r="B43" s="9" t="s">
        <v>51</v>
      </c>
      <c r="C43" s="10" t="s">
        <v>3</v>
      </c>
      <c r="D43" s="20">
        <v>20704.91184</v>
      </c>
      <c r="E43" s="18">
        <v>20173.26</v>
      </c>
      <c r="F43" s="21"/>
    </row>
    <row r="44" spans="1:6" s="5" customFormat="1" ht="30" customHeight="1">
      <c r="A44" s="8" t="s">
        <v>102</v>
      </c>
      <c r="B44" s="9" t="s">
        <v>52</v>
      </c>
      <c r="C44" s="10" t="s">
        <v>53</v>
      </c>
      <c r="D44" s="18">
        <v>375</v>
      </c>
      <c r="E44" s="18">
        <v>446</v>
      </c>
      <c r="F44" s="12"/>
    </row>
    <row r="45" spans="1:6" s="5" customFormat="1" ht="68.25" customHeight="1">
      <c r="A45" s="8" t="s">
        <v>103</v>
      </c>
      <c r="B45" s="9" t="s">
        <v>55</v>
      </c>
      <c r="C45" s="10" t="s">
        <v>3</v>
      </c>
      <c r="D45" s="20"/>
      <c r="E45" s="18"/>
      <c r="F45" s="12"/>
    </row>
    <row r="46" spans="1:6" s="5" customFormat="1" ht="22.5" customHeight="1">
      <c r="A46" s="8" t="s">
        <v>104</v>
      </c>
      <c r="B46" s="9" t="s">
        <v>105</v>
      </c>
      <c r="C46" s="10" t="s">
        <v>3</v>
      </c>
      <c r="D46" s="20">
        <v>752.684</v>
      </c>
      <c r="E46" s="20">
        <v>810795.881889</v>
      </c>
      <c r="F46" s="12"/>
    </row>
    <row r="47" spans="1:6" s="5" customFormat="1" ht="51" customHeight="1">
      <c r="A47" s="8" t="s">
        <v>13</v>
      </c>
      <c r="B47" s="9" t="s">
        <v>22</v>
      </c>
      <c r="C47" s="10" t="s">
        <v>3</v>
      </c>
      <c r="D47" s="20">
        <v>38254.0776999999</v>
      </c>
      <c r="E47" s="20">
        <v>-1110976.1362889996</v>
      </c>
      <c r="F47" s="106" t="s">
        <v>336</v>
      </c>
    </row>
    <row r="48" spans="1:6" s="5" customFormat="1" ht="30" customHeight="1">
      <c r="A48" s="8" t="s">
        <v>14</v>
      </c>
      <c r="B48" s="9" t="s">
        <v>56</v>
      </c>
      <c r="C48" s="10" t="s">
        <v>3</v>
      </c>
      <c r="D48" s="20">
        <v>76247.23975119999</v>
      </c>
      <c r="E48" s="20">
        <v>85590.073</v>
      </c>
      <c r="F48" s="12"/>
    </row>
    <row r="49" spans="1:6" s="5" customFormat="1" ht="61.5" customHeight="1">
      <c r="A49" s="8" t="s">
        <v>15</v>
      </c>
      <c r="B49" s="9" t="s">
        <v>57</v>
      </c>
      <c r="C49" s="10" t="s">
        <v>3</v>
      </c>
      <c r="D49" s="20">
        <v>300049.019956694</v>
      </c>
      <c r="E49" s="18">
        <v>396387.784</v>
      </c>
      <c r="F49" s="21" t="s">
        <v>256</v>
      </c>
    </row>
    <row r="50" spans="1:6" s="5" customFormat="1" ht="35.25" customHeight="1">
      <c r="A50" s="8" t="s">
        <v>5</v>
      </c>
      <c r="B50" s="9" t="s">
        <v>106</v>
      </c>
      <c r="C50" s="109" t="s">
        <v>269</v>
      </c>
      <c r="D50" s="20">
        <v>119.0906</v>
      </c>
      <c r="E50" s="18">
        <v>149.67360000000002</v>
      </c>
      <c r="F50" s="21" t="s">
        <v>271</v>
      </c>
    </row>
    <row r="51" spans="1:6" s="5" customFormat="1" ht="80.25" customHeight="1">
      <c r="A51" s="8" t="s">
        <v>39</v>
      </c>
      <c r="B51" s="9" t="s">
        <v>107</v>
      </c>
      <c r="C51" s="10" t="s">
        <v>147</v>
      </c>
      <c r="D51" s="20">
        <v>2519.502126588446</v>
      </c>
      <c r="E51" s="20">
        <v>2648.348031984264</v>
      </c>
      <c r="F51" s="21" t="s">
        <v>338</v>
      </c>
    </row>
    <row r="52" spans="1:6" s="5" customFormat="1" ht="46.5" customHeight="1">
      <c r="A52" s="8" t="s">
        <v>23</v>
      </c>
      <c r="B52" s="9" t="s">
        <v>59</v>
      </c>
      <c r="C52" s="10" t="s">
        <v>30</v>
      </c>
      <c r="D52" s="18" t="s">
        <v>30</v>
      </c>
      <c r="E52" s="18" t="s">
        <v>30</v>
      </c>
      <c r="F52" s="11" t="s">
        <v>30</v>
      </c>
    </row>
    <row r="53" spans="1:6" s="5" customFormat="1" ht="20.25" customHeight="1">
      <c r="A53" s="8" t="s">
        <v>4</v>
      </c>
      <c r="B53" s="9" t="s">
        <v>60</v>
      </c>
      <c r="C53" s="10" t="s">
        <v>61</v>
      </c>
      <c r="D53" s="18"/>
      <c r="E53" s="97">
        <v>78571</v>
      </c>
      <c r="F53" s="21"/>
    </row>
    <row r="54" spans="1:6" s="5" customFormat="1" ht="15" customHeight="1">
      <c r="A54" s="8" t="s">
        <v>62</v>
      </c>
      <c r="B54" s="9" t="s">
        <v>63</v>
      </c>
      <c r="C54" s="10" t="s">
        <v>64</v>
      </c>
      <c r="D54" s="97" t="s">
        <v>30</v>
      </c>
      <c r="E54" s="97">
        <v>1267.16</v>
      </c>
      <c r="F54" s="21"/>
    </row>
    <row r="55" spans="1:6" s="5" customFormat="1" ht="15" customHeight="1">
      <c r="A55" s="8" t="s">
        <v>115</v>
      </c>
      <c r="B55" s="15" t="s">
        <v>116</v>
      </c>
      <c r="C55" s="10" t="s">
        <v>64</v>
      </c>
      <c r="D55" s="97" t="s">
        <v>30</v>
      </c>
      <c r="E55" s="97">
        <v>663.5</v>
      </c>
      <c r="F55" s="21"/>
    </row>
    <row r="56" spans="1:6" s="5" customFormat="1" ht="15" customHeight="1">
      <c r="A56" s="8" t="s">
        <v>117</v>
      </c>
      <c r="B56" s="15" t="s">
        <v>118</v>
      </c>
      <c r="C56" s="10" t="s">
        <v>64</v>
      </c>
      <c r="D56" s="97" t="s">
        <v>30</v>
      </c>
      <c r="E56" s="97">
        <v>203.9</v>
      </c>
      <c r="F56" s="21"/>
    </row>
    <row r="57" spans="1:6" s="5" customFormat="1" ht="15" customHeight="1">
      <c r="A57" s="8" t="s">
        <v>119</v>
      </c>
      <c r="B57" s="15" t="s">
        <v>120</v>
      </c>
      <c r="C57" s="10" t="s">
        <v>64</v>
      </c>
      <c r="D57" s="97" t="s">
        <v>30</v>
      </c>
      <c r="E57" s="97">
        <v>399.76</v>
      </c>
      <c r="F57" s="21"/>
    </row>
    <row r="58" spans="1:6" s="5" customFormat="1" ht="15" customHeight="1">
      <c r="A58" s="8" t="s">
        <v>121</v>
      </c>
      <c r="B58" s="15" t="s">
        <v>122</v>
      </c>
      <c r="C58" s="10" t="s">
        <v>64</v>
      </c>
      <c r="D58" s="97" t="s">
        <v>30</v>
      </c>
      <c r="E58" s="97"/>
      <c r="F58" s="21"/>
    </row>
    <row r="59" spans="1:6" s="5" customFormat="1" ht="22.5" customHeight="1">
      <c r="A59" s="8" t="s">
        <v>65</v>
      </c>
      <c r="B59" s="9" t="s">
        <v>66</v>
      </c>
      <c r="C59" s="10" t="s">
        <v>67</v>
      </c>
      <c r="D59" s="18">
        <v>26427.366</v>
      </c>
      <c r="E59" s="97">
        <v>26535.33</v>
      </c>
      <c r="F59" s="21"/>
    </row>
    <row r="60" spans="1:6" s="5" customFormat="1" ht="24" customHeight="1">
      <c r="A60" s="8" t="s">
        <v>123</v>
      </c>
      <c r="B60" s="15" t="s">
        <v>124</v>
      </c>
      <c r="C60" s="10" t="s">
        <v>67</v>
      </c>
      <c r="D60" s="18">
        <v>2874.53</v>
      </c>
      <c r="E60" s="97">
        <v>2826.2</v>
      </c>
      <c r="F60" s="21"/>
    </row>
    <row r="61" spans="1:6" s="5" customFormat="1" ht="24" customHeight="1">
      <c r="A61" s="8" t="s">
        <v>125</v>
      </c>
      <c r="B61" s="15" t="s">
        <v>126</v>
      </c>
      <c r="C61" s="10" t="s">
        <v>67</v>
      </c>
      <c r="D61" s="18">
        <v>2492.2830000000004</v>
      </c>
      <c r="E61" s="97">
        <v>2578.14</v>
      </c>
      <c r="F61" s="21"/>
    </row>
    <row r="62" spans="1:6" s="5" customFormat="1" ht="24" customHeight="1">
      <c r="A62" s="8" t="s">
        <v>127</v>
      </c>
      <c r="B62" s="15" t="s">
        <v>128</v>
      </c>
      <c r="C62" s="10" t="s">
        <v>67</v>
      </c>
      <c r="D62" s="18">
        <v>14640.187</v>
      </c>
      <c r="E62" s="97">
        <v>14670.05</v>
      </c>
      <c r="F62" s="21"/>
    </row>
    <row r="63" spans="1:6" s="5" customFormat="1" ht="24" customHeight="1">
      <c r="A63" s="8" t="s">
        <v>129</v>
      </c>
      <c r="B63" s="15" t="s">
        <v>130</v>
      </c>
      <c r="C63" s="10" t="s">
        <v>67</v>
      </c>
      <c r="D63" s="18">
        <v>6420.366</v>
      </c>
      <c r="E63" s="97">
        <v>6460.94</v>
      </c>
      <c r="F63" s="21"/>
    </row>
    <row r="64" spans="1:6" s="5" customFormat="1" ht="30" customHeight="1">
      <c r="A64" s="8" t="s">
        <v>68</v>
      </c>
      <c r="B64" s="9" t="s">
        <v>69</v>
      </c>
      <c r="C64" s="10" t="s">
        <v>67</v>
      </c>
      <c r="D64" s="18">
        <v>28276.556559999997</v>
      </c>
      <c r="E64" s="97">
        <v>28988.45</v>
      </c>
      <c r="F64" s="21"/>
    </row>
    <row r="65" spans="1:6" s="5" customFormat="1" ht="16.5">
      <c r="A65" s="8" t="s">
        <v>131</v>
      </c>
      <c r="B65" s="15" t="s">
        <v>132</v>
      </c>
      <c r="C65" s="10" t="s">
        <v>67</v>
      </c>
      <c r="D65" s="18">
        <v>7474.5</v>
      </c>
      <c r="E65" s="97">
        <v>7369.5</v>
      </c>
      <c r="F65" s="21"/>
    </row>
    <row r="66" spans="1:6" s="5" customFormat="1" ht="16.5">
      <c r="A66" s="8" t="s">
        <v>133</v>
      </c>
      <c r="B66" s="15" t="s">
        <v>134</v>
      </c>
      <c r="C66" s="10" t="s">
        <v>67</v>
      </c>
      <c r="D66" s="18">
        <v>6782.9</v>
      </c>
      <c r="E66" s="97">
        <v>6785</v>
      </c>
      <c r="F66" s="21"/>
    </row>
    <row r="67" spans="1:6" s="5" customFormat="1" ht="67.5">
      <c r="A67" s="8" t="s">
        <v>135</v>
      </c>
      <c r="B67" s="15" t="s">
        <v>136</v>
      </c>
      <c r="C67" s="10" t="s">
        <v>67</v>
      </c>
      <c r="D67" s="18">
        <v>14019.15656</v>
      </c>
      <c r="E67" s="97">
        <v>14833.46</v>
      </c>
      <c r="F67" s="21" t="s">
        <v>272</v>
      </c>
    </row>
    <row r="68" spans="1:6" s="5" customFormat="1" ht="25.5">
      <c r="A68" s="8" t="s">
        <v>137</v>
      </c>
      <c r="B68" s="15" t="s">
        <v>138</v>
      </c>
      <c r="C68" s="10" t="s">
        <v>67</v>
      </c>
      <c r="D68" s="18">
        <v>0</v>
      </c>
      <c r="E68" s="97">
        <v>0</v>
      </c>
      <c r="F68" s="21"/>
    </row>
    <row r="69" spans="1:6" s="5" customFormat="1" ht="15" customHeight="1">
      <c r="A69" s="8" t="s">
        <v>70</v>
      </c>
      <c r="B69" s="9" t="s">
        <v>71</v>
      </c>
      <c r="C69" s="10" t="s">
        <v>72</v>
      </c>
      <c r="D69" s="18">
        <v>20182.53</v>
      </c>
      <c r="E69" s="97">
        <v>20266.34</v>
      </c>
      <c r="F69" s="21"/>
    </row>
    <row r="70" spans="1:6" s="5" customFormat="1" ht="15" customHeight="1">
      <c r="A70" s="8" t="s">
        <v>143</v>
      </c>
      <c r="B70" s="15" t="s">
        <v>139</v>
      </c>
      <c r="C70" s="10" t="s">
        <v>72</v>
      </c>
      <c r="D70" s="18">
        <v>2123.81</v>
      </c>
      <c r="E70" s="97">
        <v>2075.14</v>
      </c>
      <c r="F70" s="21"/>
    </row>
    <row r="71" spans="1:6" s="5" customFormat="1" ht="15" customHeight="1">
      <c r="A71" s="8" t="s">
        <v>144</v>
      </c>
      <c r="B71" s="15" t="s">
        <v>140</v>
      </c>
      <c r="C71" s="10" t="s">
        <v>72</v>
      </c>
      <c r="D71" s="18">
        <v>1937.18</v>
      </c>
      <c r="E71" s="97">
        <v>2008.73</v>
      </c>
      <c r="F71" s="21"/>
    </row>
    <row r="72" spans="1:6" s="5" customFormat="1" ht="15" customHeight="1">
      <c r="A72" s="8" t="s">
        <v>145</v>
      </c>
      <c r="B72" s="15" t="s">
        <v>141</v>
      </c>
      <c r="C72" s="10" t="s">
        <v>72</v>
      </c>
      <c r="D72" s="18">
        <v>12413.699999999999</v>
      </c>
      <c r="E72" s="97">
        <v>12442.02</v>
      </c>
      <c r="F72" s="21"/>
    </row>
    <row r="73" spans="1:6" s="5" customFormat="1" ht="15" customHeight="1">
      <c r="A73" s="8" t="s">
        <v>146</v>
      </c>
      <c r="B73" s="15" t="s">
        <v>142</v>
      </c>
      <c r="C73" s="10" t="s">
        <v>72</v>
      </c>
      <c r="D73" s="18">
        <v>3707.84</v>
      </c>
      <c r="E73" s="97">
        <v>3740.46</v>
      </c>
      <c r="F73" s="21"/>
    </row>
    <row r="74" spans="1:6" s="5" customFormat="1" ht="15" customHeight="1">
      <c r="A74" s="8" t="s">
        <v>73</v>
      </c>
      <c r="B74" s="9" t="s">
        <v>74</v>
      </c>
      <c r="C74" s="10" t="s">
        <v>58</v>
      </c>
      <c r="D74" s="224">
        <v>0.009518628239373361</v>
      </c>
      <c r="E74" s="105">
        <v>0.01</v>
      </c>
      <c r="F74" s="21"/>
    </row>
    <row r="75" spans="1:6" s="5" customFormat="1" ht="30" customHeight="1">
      <c r="A75" s="8" t="s">
        <v>75</v>
      </c>
      <c r="B75" s="9" t="s">
        <v>76</v>
      </c>
      <c r="C75" s="10" t="s">
        <v>3</v>
      </c>
      <c r="D75" s="18" t="s">
        <v>27</v>
      </c>
      <c r="E75" s="97">
        <v>21382.04695</v>
      </c>
      <c r="F75" s="21"/>
    </row>
    <row r="76" spans="1:6" s="5" customFormat="1" ht="17.25" customHeight="1">
      <c r="A76" s="8" t="s">
        <v>77</v>
      </c>
      <c r="B76" s="9" t="s">
        <v>78</v>
      </c>
      <c r="C76" s="10" t="s">
        <v>3</v>
      </c>
      <c r="D76" s="18" t="s">
        <v>27</v>
      </c>
      <c r="E76" s="97">
        <v>21382.04695</v>
      </c>
      <c r="F76" s="21"/>
    </row>
    <row r="77" spans="1:6" s="5" customFormat="1" ht="54" customHeight="1">
      <c r="A77" s="8" t="s">
        <v>79</v>
      </c>
      <c r="B77" s="9" t="s">
        <v>80</v>
      </c>
      <c r="C77" s="10" t="s">
        <v>58</v>
      </c>
      <c r="D77" s="225" t="s">
        <v>148</v>
      </c>
      <c r="E77" s="18" t="s">
        <v>30</v>
      </c>
      <c r="F77" s="12" t="s">
        <v>248</v>
      </c>
    </row>
    <row r="78" ht="15" customHeight="1">
      <c r="D78" s="14"/>
    </row>
    <row r="79" s="1" customFormat="1" ht="12.75"/>
    <row r="80" spans="1:6" s="1" customFormat="1" ht="38.25" customHeight="1">
      <c r="A80" s="241" t="s">
        <v>81</v>
      </c>
      <c r="B80" s="242"/>
      <c r="C80" s="242"/>
      <c r="D80" s="242"/>
      <c r="E80" s="242"/>
      <c r="F80" s="242"/>
    </row>
    <row r="81" spans="1:6" s="1" customFormat="1" ht="14.25" customHeight="1">
      <c r="A81" s="241" t="s">
        <v>82</v>
      </c>
      <c r="B81" s="242"/>
      <c r="C81" s="242"/>
      <c r="D81" s="242"/>
      <c r="E81" s="242"/>
      <c r="F81" s="242"/>
    </row>
    <row r="82" spans="1:6" s="1" customFormat="1" ht="14.25" customHeight="1">
      <c r="A82" s="241" t="s">
        <v>108</v>
      </c>
      <c r="B82" s="242"/>
      <c r="C82" s="242"/>
      <c r="D82" s="242"/>
      <c r="E82" s="242"/>
      <c r="F82" s="242"/>
    </row>
    <row r="83" spans="1:6" s="1" customFormat="1" ht="14.25" customHeight="1">
      <c r="A83" s="241" t="s">
        <v>83</v>
      </c>
      <c r="B83" s="242"/>
      <c r="C83" s="242"/>
      <c r="D83" s="242"/>
      <c r="E83" s="242"/>
      <c r="F83" s="242"/>
    </row>
    <row r="84" spans="1:6" s="1" customFormat="1" ht="14.25" customHeight="1">
      <c r="A84" s="241" t="s">
        <v>84</v>
      </c>
      <c r="B84" s="242"/>
      <c r="C84" s="242"/>
      <c r="D84" s="242"/>
      <c r="E84" s="242"/>
      <c r="F84" s="242"/>
    </row>
    <row r="85" spans="1:6" s="1" customFormat="1" ht="14.25" customHeight="1">
      <c r="A85" s="167"/>
      <c r="B85" s="168"/>
      <c r="C85" s="168"/>
      <c r="D85" s="168"/>
      <c r="E85" s="168"/>
      <c r="F85" s="168"/>
    </row>
    <row r="86" spans="1:6" s="1" customFormat="1" ht="14.25" customHeight="1">
      <c r="A86" s="167"/>
      <c r="B86" s="168"/>
      <c r="C86" s="168"/>
      <c r="D86" s="168"/>
      <c r="E86" s="168"/>
      <c r="F86" s="168"/>
    </row>
    <row r="87" spans="1:6" s="1" customFormat="1" ht="14.25" customHeight="1">
      <c r="A87" s="167"/>
      <c r="B87" s="168"/>
      <c r="C87" s="168"/>
      <c r="D87" s="168"/>
      <c r="E87" s="168"/>
      <c r="F87" s="168"/>
    </row>
    <row r="88" spans="1:6" s="1" customFormat="1" ht="14.25" customHeight="1">
      <c r="A88" s="167"/>
      <c r="B88" s="168"/>
      <c r="C88" s="168"/>
      <c r="D88" s="168"/>
      <c r="E88" s="168"/>
      <c r="F88" s="168"/>
    </row>
    <row r="89" spans="1:6" s="1" customFormat="1" ht="14.25" customHeight="1">
      <c r="A89" s="167"/>
      <c r="B89" s="168"/>
      <c r="C89" s="168"/>
      <c r="D89" s="168"/>
      <c r="E89" s="168"/>
      <c r="F89" s="168"/>
    </row>
    <row r="90" spans="1:6" s="1" customFormat="1" ht="14.25" customHeight="1">
      <c r="A90" s="167"/>
      <c r="B90" s="168"/>
      <c r="C90" s="168"/>
      <c r="D90" s="168"/>
      <c r="E90" s="168"/>
      <c r="F90" s="168"/>
    </row>
    <row r="91" spans="1:6" s="1" customFormat="1" ht="14.25" customHeight="1">
      <c r="A91" s="167"/>
      <c r="B91" s="168"/>
      <c r="C91" s="168"/>
      <c r="D91" s="168"/>
      <c r="E91" s="168"/>
      <c r="F91" s="168"/>
    </row>
    <row r="92" spans="1:6" s="1" customFormat="1" ht="15" customHeight="1">
      <c r="A92" s="167"/>
      <c r="B92" s="168"/>
      <c r="C92" s="168"/>
      <c r="D92" s="168"/>
      <c r="E92" s="168"/>
      <c r="F92" s="168"/>
    </row>
    <row r="93" spans="2:6" ht="27.75" customHeight="1">
      <c r="B93" s="169" t="s">
        <v>291</v>
      </c>
      <c r="C93" s="169"/>
      <c r="D93" s="169"/>
      <c r="E93" s="169"/>
      <c r="F93" s="170" t="s">
        <v>292</v>
      </c>
    </row>
    <row r="95" spans="4:6" ht="15" customHeight="1">
      <c r="D95" s="1">
        <v>-851436.261146048</v>
      </c>
      <c r="E95" s="16">
        <f>E18-E19-E33</f>
        <v>-1110976.1362889996</v>
      </c>
      <c r="F95" s="16">
        <f>E95-D95</f>
        <v>-259539.8751429516</v>
      </c>
    </row>
    <row r="96" ht="15" customHeight="1">
      <c r="E96" s="17" t="e">
        <f>#REF!</f>
        <v>#REF!</v>
      </c>
    </row>
  </sheetData>
  <sheetProtection/>
  <mergeCells count="12">
    <mergeCell ref="A84:F84"/>
    <mergeCell ref="A82:F82"/>
    <mergeCell ref="A83:F83"/>
    <mergeCell ref="A80:F80"/>
    <mergeCell ref="A81:F81"/>
    <mergeCell ref="F23:F24"/>
    <mergeCell ref="B15:B16"/>
    <mergeCell ref="C15:C16"/>
    <mergeCell ref="D15:E15"/>
    <mergeCell ref="F15:F16"/>
    <mergeCell ref="A15:A16"/>
    <mergeCell ref="F21:F22"/>
  </mergeCells>
  <printOptions horizontalCentered="1"/>
  <pageMargins left="0.7874015748031497" right="0.31496062992125984" top="0.5905511811023623" bottom="0.3937007874015748" header="0.1968503937007874" footer="0.1968503937007874"/>
  <pageSetup blackAndWhite="1" fitToHeight="0" fitToWidth="1" horizontalDpi="600" verticalDpi="600" orientation="portrait" paperSize="8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80"/>
  <sheetViews>
    <sheetView view="pageBreakPreview" zoomScale="60" zoomScaleNormal="110" zoomScalePageLayoutView="0" workbookViewId="0" topLeftCell="A28">
      <selection activeCell="M40" sqref="M40"/>
    </sheetView>
  </sheetViews>
  <sheetFormatPr defaultColWidth="0" defaultRowHeight="12.75"/>
  <cols>
    <col min="1" max="1" width="13.625" style="91" customWidth="1"/>
    <col min="2" max="2" width="63.625" style="91" customWidth="1"/>
    <col min="3" max="3" width="13.625" style="92" customWidth="1"/>
    <col min="4" max="4" width="19.25390625" style="91" hidden="1" customWidth="1"/>
    <col min="5" max="5" width="18.625" style="91" hidden="1" customWidth="1"/>
    <col min="6" max="7" width="20.625" style="0" hidden="1" customWidth="1"/>
    <col min="8" max="8" width="13.00390625" style="0" hidden="1" customWidth="1"/>
    <col min="9" max="10" width="20.625" style="93" hidden="1" customWidth="1"/>
    <col min="11" max="11" width="15.625" style="93" hidden="1" customWidth="1"/>
    <col min="12" max="12" width="17.75390625" style="0" customWidth="1"/>
    <col min="13" max="13" width="16.375" style="0" customWidth="1"/>
    <col min="14" max="14" width="65.00390625" style="0" customWidth="1"/>
    <col min="15" max="15" width="15.625" style="0" hidden="1" customWidth="1"/>
    <col min="16" max="16" width="13.875" style="0" hidden="1" customWidth="1"/>
    <col min="17" max="17" width="21.375" style="0" hidden="1" customWidth="1"/>
    <col min="18" max="18" width="16.375" style="0" hidden="1" customWidth="1"/>
    <col min="19" max="20" width="9.125" style="0" hidden="1" customWidth="1"/>
    <col min="21" max="21" width="13.625" style="0" hidden="1" customWidth="1"/>
    <col min="22" max="28" width="9.125" style="0" hidden="1" customWidth="1"/>
    <col min="29" max="29" width="26.125" style="0" hidden="1" customWidth="1"/>
    <col min="30" max="32" width="9.125" style="0" hidden="1" customWidth="1"/>
    <col min="33" max="33" width="33.375" style="0" hidden="1" customWidth="1"/>
    <col min="34" max="34" width="24.875" style="0" hidden="1" customWidth="1"/>
    <col min="35" max="35" width="9.125" style="0" hidden="1" customWidth="1"/>
    <col min="36" max="36" width="17.75390625" style="0" hidden="1" customWidth="1"/>
    <col min="37" max="63" width="9.125" style="0" hidden="1" customWidth="1"/>
    <col min="64" max="243" width="9.125" style="0" customWidth="1"/>
    <col min="244" max="244" width="11.875" style="0" customWidth="1"/>
    <col min="245" max="245" width="45.125" style="0" customWidth="1"/>
    <col min="246" max="246" width="13.625" style="0" customWidth="1"/>
    <col min="247" max="247" width="19.25390625" style="0" customWidth="1"/>
    <col min="248" max="248" width="18.875" style="0" customWidth="1"/>
    <col min="249" max="249" width="18.625" style="0" customWidth="1"/>
    <col min="250" max="250" width="15.125" style="0" customWidth="1"/>
    <col min="251" max="251" width="17.00390625" style="0" customWidth="1"/>
    <col min="252" max="252" width="19.75390625" style="0" customWidth="1"/>
    <col min="253" max="253" width="16.375" style="0" customWidth="1"/>
    <col min="254" max="254" width="4.125" style="0" customWidth="1"/>
    <col min="255" max="16384" width="0" style="0" hidden="1" customWidth="1"/>
  </cols>
  <sheetData>
    <row r="2" spans="1:256" ht="21" thickBot="1">
      <c r="A2" s="245" t="s">
        <v>190</v>
      </c>
      <c r="B2" s="245"/>
      <c r="C2" s="245"/>
      <c r="D2" s="245"/>
      <c r="E2" s="245"/>
      <c r="F2" s="22"/>
      <c r="G2" s="22"/>
      <c r="H2" s="22"/>
      <c r="I2" s="23"/>
      <c r="J2" s="23"/>
      <c r="K2" s="23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ht="15.75">
      <c r="A3" s="246" t="s">
        <v>191</v>
      </c>
      <c r="B3" s="248" t="s">
        <v>192</v>
      </c>
      <c r="C3" s="250" t="s">
        <v>193</v>
      </c>
      <c r="D3" s="252" t="s">
        <v>194</v>
      </c>
      <c r="E3" s="253"/>
      <c r="F3" s="252" t="s">
        <v>195</v>
      </c>
      <c r="G3" s="253"/>
      <c r="H3" s="252" t="s">
        <v>196</v>
      </c>
      <c r="I3" s="256" t="s">
        <v>197</v>
      </c>
      <c r="J3" s="257"/>
      <c r="K3" s="261" t="s">
        <v>196</v>
      </c>
      <c r="L3" s="246" t="s">
        <v>198</v>
      </c>
      <c r="M3" s="264"/>
      <c r="N3" s="265" t="s">
        <v>259</v>
      </c>
      <c r="O3" s="265" t="s">
        <v>196</v>
      </c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</row>
    <row r="4" spans="1:256" ht="15.75">
      <c r="A4" s="247"/>
      <c r="B4" s="249"/>
      <c r="C4" s="251"/>
      <c r="D4" s="254" t="s">
        <v>199</v>
      </c>
      <c r="E4" s="251" t="s">
        <v>200</v>
      </c>
      <c r="F4" s="254" t="s">
        <v>199</v>
      </c>
      <c r="G4" s="251" t="s">
        <v>200</v>
      </c>
      <c r="H4" s="254"/>
      <c r="I4" s="268" t="s">
        <v>199</v>
      </c>
      <c r="J4" s="269" t="s">
        <v>200</v>
      </c>
      <c r="K4" s="262"/>
      <c r="L4" s="247" t="s">
        <v>199</v>
      </c>
      <c r="M4" s="270" t="s">
        <v>244</v>
      </c>
      <c r="N4" s="266"/>
      <c r="O4" s="266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</row>
    <row r="5" spans="1:256" ht="15.75">
      <c r="A5" s="247"/>
      <c r="B5" s="249"/>
      <c r="C5" s="251"/>
      <c r="D5" s="254"/>
      <c r="E5" s="251"/>
      <c r="F5" s="254"/>
      <c r="G5" s="251"/>
      <c r="H5" s="254"/>
      <c r="I5" s="268"/>
      <c r="J5" s="269"/>
      <c r="K5" s="262"/>
      <c r="L5" s="247"/>
      <c r="M5" s="270"/>
      <c r="N5" s="266"/>
      <c r="O5" s="266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</row>
    <row r="6" spans="1:256" ht="19.5" thickBot="1">
      <c r="A6" s="25">
        <v>1</v>
      </c>
      <c r="B6" s="26">
        <v>2</v>
      </c>
      <c r="C6" s="27">
        <v>3</v>
      </c>
      <c r="D6" s="26">
        <v>4</v>
      </c>
      <c r="E6" s="26">
        <v>5</v>
      </c>
      <c r="F6" s="26">
        <v>4</v>
      </c>
      <c r="G6" s="26">
        <v>5</v>
      </c>
      <c r="H6" s="255"/>
      <c r="I6" s="28">
        <v>4</v>
      </c>
      <c r="J6" s="28">
        <v>5</v>
      </c>
      <c r="K6" s="263"/>
      <c r="L6" s="25">
        <v>4</v>
      </c>
      <c r="M6" s="29">
        <v>5</v>
      </c>
      <c r="N6" s="267"/>
      <c r="O6" s="267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ht="18.75">
      <c r="A7" s="141" t="s">
        <v>92</v>
      </c>
      <c r="B7" s="31" t="s">
        <v>201</v>
      </c>
      <c r="C7" s="32" t="s">
        <v>3</v>
      </c>
      <c r="D7" s="33">
        <f>SUM(D8:D24)</f>
        <v>241112.8</v>
      </c>
      <c r="E7" s="33">
        <f>SUM(E8:E24)</f>
        <v>245914.74762568754</v>
      </c>
      <c r="F7" s="33">
        <f>SUM(F8:F24)</f>
        <v>254654.22239361823</v>
      </c>
      <c r="G7" s="33">
        <f>SUM(G8:G24)</f>
        <v>243704.61480217395</v>
      </c>
      <c r="H7" s="34">
        <f>G7-F7</f>
        <v>-10949.607591444277</v>
      </c>
      <c r="I7" s="35">
        <f>SUM(I8:I24)</f>
        <v>271034.62028241745</v>
      </c>
      <c r="J7" s="35">
        <f>SUM(J8:J24)</f>
        <v>248105.28949999998</v>
      </c>
      <c r="K7" s="36">
        <f>J7-I7</f>
        <v>-22929.33078241747</v>
      </c>
      <c r="L7" s="95">
        <v>115252.1303862184</v>
      </c>
      <c r="M7" s="96">
        <v>113742.15342999996</v>
      </c>
      <c r="N7" s="107"/>
      <c r="O7" s="37">
        <f>M7-L7</f>
        <v>-1509.9769562184374</v>
      </c>
      <c r="P7" s="38">
        <f>M7/L7-1</f>
        <v>-0.013101510151338536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ht="38.25">
      <c r="A8" s="142" t="s">
        <v>202</v>
      </c>
      <c r="B8" s="39" t="s">
        <v>203</v>
      </c>
      <c r="C8" s="40" t="s">
        <v>204</v>
      </c>
      <c r="D8" s="41">
        <v>107850.8</v>
      </c>
      <c r="E8" s="41">
        <v>53696.03694142828</v>
      </c>
      <c r="F8" s="41">
        <v>113907.93690144048</v>
      </c>
      <c r="G8" s="41">
        <v>57545.07839460669</v>
      </c>
      <c r="H8" s="42">
        <f aca="true" t="shared" si="0" ref="H8:H24">G8-F8</f>
        <v>-56362.85850683379</v>
      </c>
      <c r="I8" s="43">
        <v>121234.9598410161</v>
      </c>
      <c r="J8" s="43">
        <v>62392.6711</v>
      </c>
      <c r="K8" s="44">
        <f>J8-I8</f>
        <v>-58842.2887410161</v>
      </c>
      <c r="L8" s="45">
        <v>14927.19</v>
      </c>
      <c r="M8" s="46">
        <v>8954.572</v>
      </c>
      <c r="N8" s="110" t="s">
        <v>274</v>
      </c>
      <c r="O8" s="47">
        <f>M8-L8</f>
        <v>-5972.618</v>
      </c>
      <c r="P8" s="48">
        <f aca="true" t="shared" si="1" ref="P8:P25">M8/L8-1</f>
        <v>-0.4001166997941341</v>
      </c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ht="15" customHeight="1">
      <c r="A9" s="142" t="s">
        <v>205</v>
      </c>
      <c r="B9" s="39" t="s">
        <v>206</v>
      </c>
      <c r="C9" s="40" t="s">
        <v>204</v>
      </c>
      <c r="D9" s="50">
        <v>19232</v>
      </c>
      <c r="E9" s="50">
        <v>26814.479715404552</v>
      </c>
      <c r="F9" s="51">
        <v>20312.111198883118</v>
      </c>
      <c r="G9" s="51">
        <v>24891.173501341822</v>
      </c>
      <c r="H9" s="52">
        <f t="shared" si="0"/>
        <v>4579.062302458704</v>
      </c>
      <c r="I9" s="53">
        <v>21618.669009988073</v>
      </c>
      <c r="J9" s="53">
        <v>24262.831299999998</v>
      </c>
      <c r="K9" s="54">
        <f>J9-I9</f>
        <v>2644.1622900119255</v>
      </c>
      <c r="L9" s="45">
        <v>5519.871068</v>
      </c>
      <c r="M9" s="46">
        <v>5171.027999999999</v>
      </c>
      <c r="N9" s="107"/>
      <c r="O9" s="37">
        <f>M9-L9</f>
        <v>-348.84306800000104</v>
      </c>
      <c r="P9" s="38">
        <f t="shared" si="1"/>
        <v>-0.06319768409489257</v>
      </c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  <c r="IV9" s="55"/>
    </row>
    <row r="10" spans="1:256" ht="18.75" customHeight="1">
      <c r="A10" s="142" t="s">
        <v>207</v>
      </c>
      <c r="B10" s="39" t="s">
        <v>208</v>
      </c>
      <c r="C10" s="40" t="s">
        <v>204</v>
      </c>
      <c r="D10" s="41">
        <v>50004</v>
      </c>
      <c r="E10" s="41">
        <v>38585.181364046744</v>
      </c>
      <c r="F10" s="41">
        <v>52812.334046846474</v>
      </c>
      <c r="G10" s="41">
        <v>40903.19408920559</v>
      </c>
      <c r="H10" s="42">
        <f t="shared" si="0"/>
        <v>-11909.13995764088</v>
      </c>
      <c r="I10" s="43">
        <v>56209.43870504594</v>
      </c>
      <c r="J10" s="43">
        <v>42709.364499999996</v>
      </c>
      <c r="K10" s="44">
        <f>J10-I10</f>
        <v>-13500.074205045945</v>
      </c>
      <c r="L10" s="45">
        <v>9725.267144181</v>
      </c>
      <c r="M10" s="46">
        <v>9685.562</v>
      </c>
      <c r="N10" s="108"/>
      <c r="O10" s="47">
        <f>M10-L10</f>
        <v>-39.70514418099992</v>
      </c>
      <c r="P10" s="48">
        <f t="shared" si="1"/>
        <v>-0.0040826790248900124</v>
      </c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</row>
    <row r="11" spans="1:256" ht="18" customHeight="1">
      <c r="A11" s="142" t="s">
        <v>209</v>
      </c>
      <c r="B11" s="39" t="s">
        <v>210</v>
      </c>
      <c r="C11" s="40" t="s">
        <v>204</v>
      </c>
      <c r="D11" s="41">
        <v>4095</v>
      </c>
      <c r="E11" s="41">
        <v>2668.024664201581</v>
      </c>
      <c r="F11" s="41">
        <v>4324.98415970395</v>
      </c>
      <c r="G11" s="41">
        <v>2912.139609094381</v>
      </c>
      <c r="H11" s="42">
        <f t="shared" si="0"/>
        <v>-1412.8445506095695</v>
      </c>
      <c r="I11" s="43">
        <v>4603.1847751612495</v>
      </c>
      <c r="J11" s="43">
        <v>2682.0087200000003</v>
      </c>
      <c r="K11" s="44">
        <f>J11-I11</f>
        <v>-1921.1760551612492</v>
      </c>
      <c r="L11" s="45">
        <v>2530.764</v>
      </c>
      <c r="M11" s="46">
        <v>2059.555</v>
      </c>
      <c r="N11" s="110" t="s">
        <v>275</v>
      </c>
      <c r="O11" s="47">
        <f>M11-L11</f>
        <v>-471.2090000000003</v>
      </c>
      <c r="P11" s="48">
        <f>M11/L11-1</f>
        <v>-0.18619239091436435</v>
      </c>
      <c r="Q11" s="56">
        <f>L11-M11</f>
        <v>471.2090000000003</v>
      </c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</row>
    <row r="12" spans="1:16" ht="12" customHeight="1">
      <c r="A12" s="274" t="s">
        <v>211</v>
      </c>
      <c r="B12" s="277" t="s">
        <v>212</v>
      </c>
      <c r="C12" s="278" t="s">
        <v>204</v>
      </c>
      <c r="D12" s="258"/>
      <c r="E12" s="258"/>
      <c r="F12" s="258"/>
      <c r="G12" s="258"/>
      <c r="H12" s="258"/>
      <c r="I12" s="258"/>
      <c r="J12" s="258"/>
      <c r="K12" s="258"/>
      <c r="L12" s="287">
        <v>16427.895</v>
      </c>
      <c r="M12" s="288">
        <v>16881.972999999998</v>
      </c>
      <c r="N12" s="271"/>
      <c r="O12" s="258"/>
      <c r="P12" s="48">
        <f>M12/L12-1</f>
        <v>0.027640668509264055</v>
      </c>
    </row>
    <row r="13" spans="1:16" ht="12" customHeight="1">
      <c r="A13" s="275"/>
      <c r="B13" s="277"/>
      <c r="C13" s="278"/>
      <c r="D13" s="259"/>
      <c r="E13" s="259"/>
      <c r="F13" s="259"/>
      <c r="G13" s="259"/>
      <c r="H13" s="259"/>
      <c r="I13" s="259"/>
      <c r="J13" s="259"/>
      <c r="K13" s="259"/>
      <c r="L13" s="287"/>
      <c r="M13" s="289"/>
      <c r="N13" s="272"/>
      <c r="O13" s="259"/>
      <c r="P13" s="48"/>
    </row>
    <row r="14" spans="1:16" ht="12" customHeight="1">
      <c r="A14" s="275"/>
      <c r="B14" s="277"/>
      <c r="C14" s="278"/>
      <c r="D14" s="259"/>
      <c r="E14" s="259"/>
      <c r="F14" s="259"/>
      <c r="G14" s="259"/>
      <c r="H14" s="259"/>
      <c r="I14" s="259"/>
      <c r="J14" s="259"/>
      <c r="K14" s="259"/>
      <c r="L14" s="287"/>
      <c r="M14" s="289"/>
      <c r="N14" s="272"/>
      <c r="O14" s="259"/>
      <c r="P14" s="48"/>
    </row>
    <row r="15" spans="1:16" ht="12" customHeight="1">
      <c r="A15" s="275"/>
      <c r="B15" s="277"/>
      <c r="C15" s="278"/>
      <c r="D15" s="259"/>
      <c r="E15" s="259"/>
      <c r="F15" s="259"/>
      <c r="G15" s="259"/>
      <c r="H15" s="259"/>
      <c r="I15" s="259"/>
      <c r="J15" s="259"/>
      <c r="K15" s="259"/>
      <c r="L15" s="287"/>
      <c r="M15" s="289"/>
      <c r="N15" s="272"/>
      <c r="O15" s="259"/>
      <c r="P15" s="48"/>
    </row>
    <row r="16" spans="1:16" ht="12" customHeight="1">
      <c r="A16" s="276"/>
      <c r="B16" s="277"/>
      <c r="C16" s="278"/>
      <c r="D16" s="260"/>
      <c r="E16" s="260"/>
      <c r="F16" s="260"/>
      <c r="G16" s="260"/>
      <c r="H16" s="260"/>
      <c r="I16" s="260"/>
      <c r="J16" s="260"/>
      <c r="K16" s="260"/>
      <c r="L16" s="287"/>
      <c r="M16" s="290"/>
      <c r="N16" s="273"/>
      <c r="O16" s="260"/>
      <c r="P16" s="48"/>
    </row>
    <row r="17" spans="1:256" ht="50.25" customHeight="1">
      <c r="A17" s="142" t="s">
        <v>213</v>
      </c>
      <c r="B17" s="39" t="s">
        <v>214</v>
      </c>
      <c r="C17" s="40" t="s">
        <v>204</v>
      </c>
      <c r="D17" s="41">
        <v>17089</v>
      </c>
      <c r="E17" s="41">
        <v>32359.647349372888</v>
      </c>
      <c r="F17" s="41">
        <v>18048.755630080785</v>
      </c>
      <c r="G17" s="41">
        <v>28434.246275263795</v>
      </c>
      <c r="H17" s="42">
        <f t="shared" si="0"/>
        <v>10385.49064518301</v>
      </c>
      <c r="I17" s="43">
        <v>19209.725182595997</v>
      </c>
      <c r="J17" s="43">
        <v>28573.96945</v>
      </c>
      <c r="K17" s="44">
        <f aca="true" t="shared" si="2" ref="K17:K24">J17-I17</f>
        <v>9364.244267404003</v>
      </c>
      <c r="L17" s="45">
        <v>4204.762000000001</v>
      </c>
      <c r="M17" s="46">
        <v>4956.07</v>
      </c>
      <c r="N17" s="110" t="s">
        <v>276</v>
      </c>
      <c r="O17" s="47">
        <f aca="true" t="shared" si="3" ref="O17:O24">M17-L17</f>
        <v>751.3079999999991</v>
      </c>
      <c r="P17" s="48">
        <f t="shared" si="1"/>
        <v>0.17868026775356105</v>
      </c>
      <c r="Q17" s="49"/>
      <c r="R17" s="49" t="s">
        <v>267</v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256" ht="57.75" customHeight="1">
      <c r="A18" s="142" t="s">
        <v>215</v>
      </c>
      <c r="B18" s="39" t="s">
        <v>216</v>
      </c>
      <c r="C18" s="40" t="s">
        <v>204</v>
      </c>
      <c r="D18" s="41">
        <v>6398</v>
      </c>
      <c r="E18" s="41">
        <v>6573.415926054497</v>
      </c>
      <c r="F18" s="41">
        <v>6757.325678580189</v>
      </c>
      <c r="G18" s="41">
        <v>6527.245155208968</v>
      </c>
      <c r="H18" s="42">
        <f t="shared" si="0"/>
        <v>-230.0805233712208</v>
      </c>
      <c r="I18" s="43">
        <v>7191.984417944243</v>
      </c>
      <c r="J18" s="43">
        <v>7281.529769999999</v>
      </c>
      <c r="K18" s="44">
        <f t="shared" si="2"/>
        <v>89.54535205575576</v>
      </c>
      <c r="L18" s="45">
        <v>991.4422628375347</v>
      </c>
      <c r="M18" s="46">
        <v>4900.767</v>
      </c>
      <c r="N18" s="110" t="s">
        <v>278</v>
      </c>
      <c r="O18" s="47">
        <f t="shared" si="3"/>
        <v>3909.324737162465</v>
      </c>
      <c r="P18" s="48">
        <f t="shared" si="1"/>
        <v>3.943068480835053</v>
      </c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</row>
    <row r="19" spans="1:256" ht="76.5">
      <c r="A19" s="142" t="s">
        <v>217</v>
      </c>
      <c r="B19" s="39" t="s">
        <v>218</v>
      </c>
      <c r="C19" s="40" t="s">
        <v>204</v>
      </c>
      <c r="D19" s="41">
        <v>4398</v>
      </c>
      <c r="E19" s="41">
        <v>5632.786015971211</v>
      </c>
      <c r="F19" s="41">
        <v>4645.001302656403</v>
      </c>
      <c r="G19" s="41">
        <v>6650.578589545987</v>
      </c>
      <c r="H19" s="42">
        <f t="shared" si="0"/>
        <v>2005.5772868895838</v>
      </c>
      <c r="I19" s="43">
        <v>4943.786725557797</v>
      </c>
      <c r="J19" s="43">
        <v>5665.5006300000005</v>
      </c>
      <c r="K19" s="44">
        <f t="shared" si="2"/>
        <v>721.7139044422038</v>
      </c>
      <c r="L19" s="45">
        <v>2611.5049112</v>
      </c>
      <c r="M19" s="46">
        <v>1374.445</v>
      </c>
      <c r="N19" s="110" t="s">
        <v>268</v>
      </c>
      <c r="O19" s="47">
        <f t="shared" si="3"/>
        <v>-1237.0599112000002</v>
      </c>
      <c r="P19" s="48">
        <f t="shared" si="1"/>
        <v>-0.47369618410235526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</row>
    <row r="20" spans="1:256" ht="18.75">
      <c r="A20" s="142" t="s">
        <v>219</v>
      </c>
      <c r="B20" s="39" t="s">
        <v>220</v>
      </c>
      <c r="C20" s="40" t="s">
        <v>204</v>
      </c>
      <c r="D20" s="50">
        <v>30434</v>
      </c>
      <c r="E20" s="50">
        <v>39453.3186492078</v>
      </c>
      <c r="F20" s="51">
        <v>32143.24002843224</v>
      </c>
      <c r="G20" s="51">
        <v>33391.1571879067</v>
      </c>
      <c r="H20" s="52">
        <f t="shared" si="0"/>
        <v>1247.9171594744585</v>
      </c>
      <c r="I20" s="53">
        <v>34210.82428504457</v>
      </c>
      <c r="J20" s="53">
        <v>34200.103030000006</v>
      </c>
      <c r="K20" s="54">
        <f t="shared" si="2"/>
        <v>-10.721255044561985</v>
      </c>
      <c r="L20" s="45">
        <v>4868.360000000001</v>
      </c>
      <c r="M20" s="46">
        <v>6842.709</v>
      </c>
      <c r="N20" s="110" t="s">
        <v>277</v>
      </c>
      <c r="O20" s="37">
        <f t="shared" si="3"/>
        <v>1974.3489999999993</v>
      </c>
      <c r="P20" s="38">
        <f t="shared" si="1"/>
        <v>0.40554704253588447</v>
      </c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5"/>
      <c r="IV20" s="55"/>
    </row>
    <row r="21" spans="1:256" ht="29.25" customHeight="1">
      <c r="A21" s="142" t="s">
        <v>221</v>
      </c>
      <c r="B21" s="39" t="s">
        <v>154</v>
      </c>
      <c r="C21" s="40"/>
      <c r="D21" s="50"/>
      <c r="E21" s="50"/>
      <c r="F21" s="51"/>
      <c r="G21" s="51"/>
      <c r="H21" s="52"/>
      <c r="I21" s="53"/>
      <c r="J21" s="53"/>
      <c r="K21" s="54"/>
      <c r="L21" s="45">
        <v>4995.36</v>
      </c>
      <c r="M21" s="46">
        <v>969.84</v>
      </c>
      <c r="N21" s="110" t="s">
        <v>266</v>
      </c>
      <c r="O21" s="37"/>
      <c r="P21" s="38">
        <f t="shared" si="1"/>
        <v>-0.8058518304987028</v>
      </c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256" ht="18.75">
      <c r="A22" s="142" t="s">
        <v>222</v>
      </c>
      <c r="B22" s="39" t="s">
        <v>243</v>
      </c>
      <c r="C22" s="40"/>
      <c r="D22" s="50"/>
      <c r="E22" s="50"/>
      <c r="F22" s="51"/>
      <c r="G22" s="51"/>
      <c r="H22" s="52"/>
      <c r="I22" s="53"/>
      <c r="J22" s="53"/>
      <c r="K22" s="54"/>
      <c r="L22" s="45">
        <v>38934.191</v>
      </c>
      <c r="M22" s="46">
        <v>42447.59443</v>
      </c>
      <c r="N22" s="107"/>
      <c r="O22" s="37"/>
      <c r="P22" s="38">
        <f t="shared" si="1"/>
        <v>0.0902395385587953</v>
      </c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  <c r="IU22" s="55"/>
      <c r="IV22" s="55"/>
    </row>
    <row r="23" spans="1:256" ht="18.75">
      <c r="A23" s="142" t="s">
        <v>223</v>
      </c>
      <c r="B23" s="39" t="s">
        <v>224</v>
      </c>
      <c r="C23" s="40" t="s">
        <v>204</v>
      </c>
      <c r="D23" s="41"/>
      <c r="E23" s="41">
        <v>39978.452</v>
      </c>
      <c r="F23" s="41"/>
      <c r="G23" s="41">
        <v>41652.114</v>
      </c>
      <c r="H23" s="42">
        <f t="shared" si="0"/>
        <v>41652.114</v>
      </c>
      <c r="I23" s="43"/>
      <c r="J23" s="43">
        <v>39919.788</v>
      </c>
      <c r="K23" s="44">
        <f t="shared" si="2"/>
        <v>39919.788</v>
      </c>
      <c r="L23" s="45">
        <v>5979.808999999999</v>
      </c>
      <c r="M23" s="46">
        <v>6067.150000000001</v>
      </c>
      <c r="N23" s="108"/>
      <c r="O23" s="47">
        <f t="shared" si="3"/>
        <v>87.34100000000126</v>
      </c>
      <c r="P23" s="48">
        <f t="shared" si="1"/>
        <v>0.014605984906876035</v>
      </c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</row>
    <row r="24" spans="1:256" ht="39.75" customHeight="1" thickBot="1">
      <c r="A24" s="142" t="s">
        <v>225</v>
      </c>
      <c r="B24" s="39" t="s">
        <v>226</v>
      </c>
      <c r="C24" s="40" t="s">
        <v>204</v>
      </c>
      <c r="D24" s="41">
        <v>1612</v>
      </c>
      <c r="E24" s="41">
        <v>153.405</v>
      </c>
      <c r="F24" s="41">
        <v>1702.5334469945708</v>
      </c>
      <c r="G24" s="41">
        <v>797.688</v>
      </c>
      <c r="H24" s="42">
        <f t="shared" si="0"/>
        <v>-904.8454469945708</v>
      </c>
      <c r="I24" s="43">
        <v>1812.0473400634762</v>
      </c>
      <c r="J24" s="43">
        <v>417.523</v>
      </c>
      <c r="K24" s="44">
        <f t="shared" si="2"/>
        <v>-1394.5243400634763</v>
      </c>
      <c r="L24" s="45"/>
      <c r="M24" s="46"/>
      <c r="N24" s="108"/>
      <c r="O24" s="57">
        <f t="shared" si="3"/>
        <v>0</v>
      </c>
      <c r="P24" s="48" t="e">
        <f t="shared" si="1"/>
        <v>#DIV/0!</v>
      </c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  <c r="IV24" s="49"/>
    </row>
    <row r="25" spans="1:256" ht="41.25" customHeight="1">
      <c r="A25" s="142" t="s">
        <v>227</v>
      </c>
      <c r="B25" s="39" t="s">
        <v>242</v>
      </c>
      <c r="C25" s="40" t="s">
        <v>204</v>
      </c>
      <c r="D25" s="41"/>
      <c r="E25" s="41"/>
      <c r="F25" s="41"/>
      <c r="G25" s="41"/>
      <c r="H25" s="42"/>
      <c r="I25" s="43"/>
      <c r="J25" s="43"/>
      <c r="K25" s="44"/>
      <c r="L25" s="45">
        <v>1817.7150000000001</v>
      </c>
      <c r="M25" s="46">
        <v>1832.479</v>
      </c>
      <c r="N25" s="108"/>
      <c r="O25" s="47"/>
      <c r="P25" s="48">
        <f t="shared" si="1"/>
        <v>0.008122285396775508</v>
      </c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  <c r="IV25" s="49"/>
    </row>
    <row r="26" spans="1:256" ht="18.75">
      <c r="A26" s="142" t="s">
        <v>228</v>
      </c>
      <c r="B26" s="39" t="s">
        <v>288</v>
      </c>
      <c r="C26" s="40" t="s">
        <v>204</v>
      </c>
      <c r="D26" s="41">
        <v>17035</v>
      </c>
      <c r="E26" s="41">
        <v>31677.61728669348</v>
      </c>
      <c r="F26" s="41" t="e">
        <v>#REF!</v>
      </c>
      <c r="G26" s="41" t="e">
        <v>#REF!</v>
      </c>
      <c r="H26" s="42" t="e">
        <f>G26-F26</f>
        <v>#REF!</v>
      </c>
      <c r="I26" s="43" t="e">
        <v>#REF!</v>
      </c>
      <c r="J26" s="153" t="e">
        <v>#REF!</v>
      </c>
      <c r="K26" s="44" t="e">
        <f>J26-I26</f>
        <v>#REF!</v>
      </c>
      <c r="L26" s="45">
        <v>1717.9989999998797</v>
      </c>
      <c r="M26" s="46">
        <v>1598.4089999999708</v>
      </c>
      <c r="N26" s="108"/>
      <c r="O26" s="47">
        <f>M26-L26</f>
        <v>-119.58999999990897</v>
      </c>
      <c r="P26" s="48">
        <f>M26/L26-1</f>
        <v>-0.06961005215947003</v>
      </c>
      <c r="Q26" s="58" t="s">
        <v>229</v>
      </c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</row>
    <row r="27" spans="1:256" s="140" customFormat="1" ht="15.75">
      <c r="A27" s="143" t="s">
        <v>285</v>
      </c>
      <c r="B27" s="144" t="s">
        <v>152</v>
      </c>
      <c r="C27" s="145" t="s">
        <v>204</v>
      </c>
      <c r="D27" s="146">
        <v>17035</v>
      </c>
      <c r="E27" s="146">
        <v>31677.61728669348</v>
      </c>
      <c r="F27" s="146" t="e">
        <v>#REF!</v>
      </c>
      <c r="G27" s="146" t="e">
        <v>#REF!</v>
      </c>
      <c r="H27" s="147" t="e">
        <f>G27-F27</f>
        <v>#REF!</v>
      </c>
      <c r="I27" s="148" t="e">
        <v>#REF!</v>
      </c>
      <c r="J27" s="148" t="e">
        <v>#REF!</v>
      </c>
      <c r="K27" s="149" t="e">
        <f>J27-I27</f>
        <v>#REF!</v>
      </c>
      <c r="L27" s="150">
        <v>1361.7</v>
      </c>
      <c r="M27" s="151">
        <v>1426.584</v>
      </c>
      <c r="N27" s="152"/>
      <c r="O27" s="137">
        <f>M27-L27</f>
        <v>64.88400000000001</v>
      </c>
      <c r="P27" s="138">
        <f>M27/L27-1</f>
        <v>0.04764926195197172</v>
      </c>
      <c r="Q27" s="139" t="s">
        <v>229</v>
      </c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  <c r="ED27" s="139"/>
      <c r="EE27" s="139"/>
      <c r="EF27" s="139"/>
      <c r="EG27" s="139"/>
      <c r="EH27" s="139"/>
      <c r="EI27" s="139"/>
      <c r="EJ27" s="139"/>
      <c r="EK27" s="139"/>
      <c r="EL27" s="139"/>
      <c r="EM27" s="139"/>
      <c r="EN27" s="139"/>
      <c r="EO27" s="139"/>
      <c r="EP27" s="139"/>
      <c r="EQ27" s="139"/>
      <c r="ER27" s="139"/>
      <c r="ES27" s="139"/>
      <c r="ET27" s="139"/>
      <c r="EU27" s="139"/>
      <c r="EV27" s="139"/>
      <c r="EW27" s="139"/>
      <c r="EX27" s="139"/>
      <c r="EY27" s="139"/>
      <c r="EZ27" s="139"/>
      <c r="FA27" s="139"/>
      <c r="FB27" s="139"/>
      <c r="FC27" s="139"/>
      <c r="FD27" s="139"/>
      <c r="FE27" s="139"/>
      <c r="FF27" s="139"/>
      <c r="FG27" s="139"/>
      <c r="FH27" s="139"/>
      <c r="FI27" s="139"/>
      <c r="FJ27" s="139"/>
      <c r="FK27" s="139"/>
      <c r="FL27" s="139"/>
      <c r="FM27" s="139"/>
      <c r="FN27" s="139"/>
      <c r="FO27" s="139"/>
      <c r="FP27" s="139"/>
      <c r="FQ27" s="139"/>
      <c r="FR27" s="139"/>
      <c r="FS27" s="139"/>
      <c r="FT27" s="139"/>
      <c r="FU27" s="139"/>
      <c r="FV27" s="139"/>
      <c r="FW27" s="139"/>
      <c r="FX27" s="139"/>
      <c r="FY27" s="139"/>
      <c r="FZ27" s="139"/>
      <c r="GA27" s="139"/>
      <c r="GB27" s="139"/>
      <c r="GC27" s="139"/>
      <c r="GD27" s="139"/>
      <c r="GE27" s="139"/>
      <c r="GF27" s="139"/>
      <c r="GG27" s="139"/>
      <c r="GH27" s="139"/>
      <c r="GI27" s="139"/>
      <c r="GJ27" s="139"/>
      <c r="GK27" s="139"/>
      <c r="GL27" s="139"/>
      <c r="GM27" s="139"/>
      <c r="GN27" s="139"/>
      <c r="GO27" s="139"/>
      <c r="GP27" s="139"/>
      <c r="GQ27" s="139"/>
      <c r="GR27" s="139"/>
      <c r="GS27" s="139"/>
      <c r="GT27" s="139"/>
      <c r="GU27" s="139"/>
      <c r="GV27" s="139"/>
      <c r="GW27" s="139"/>
      <c r="GX27" s="139"/>
      <c r="GY27" s="139"/>
      <c r="GZ27" s="139"/>
      <c r="HA27" s="139"/>
      <c r="HB27" s="139"/>
      <c r="HC27" s="139"/>
      <c r="HD27" s="139"/>
      <c r="HE27" s="139"/>
      <c r="HF27" s="139"/>
      <c r="HG27" s="139"/>
      <c r="HH27" s="139"/>
      <c r="HI27" s="139"/>
      <c r="HJ27" s="139"/>
      <c r="HK27" s="139"/>
      <c r="HL27" s="139"/>
      <c r="HM27" s="139"/>
      <c r="HN27" s="139"/>
      <c r="HO27" s="139"/>
      <c r="HP27" s="139"/>
      <c r="HQ27" s="139"/>
      <c r="HR27" s="139"/>
      <c r="HS27" s="139"/>
      <c r="HT27" s="139"/>
      <c r="HU27" s="139"/>
      <c r="HV27" s="139"/>
      <c r="HW27" s="139"/>
      <c r="HX27" s="139"/>
      <c r="HY27" s="139"/>
      <c r="HZ27" s="139"/>
      <c r="IA27" s="139"/>
      <c r="IB27" s="139"/>
      <c r="IC27" s="139"/>
      <c r="ID27" s="139"/>
      <c r="IE27" s="139"/>
      <c r="IF27" s="139"/>
      <c r="IG27" s="139"/>
      <c r="IH27" s="139"/>
      <c r="II27" s="139"/>
      <c r="IJ27" s="139"/>
      <c r="IK27" s="139"/>
      <c r="IL27" s="139"/>
      <c r="IM27" s="139"/>
      <c r="IN27" s="139"/>
      <c r="IO27" s="139"/>
      <c r="IP27" s="139"/>
      <c r="IQ27" s="139"/>
      <c r="IR27" s="139"/>
      <c r="IS27" s="139"/>
      <c r="IT27" s="139"/>
      <c r="IU27" s="139"/>
      <c r="IV27" s="139"/>
    </row>
    <row r="28" spans="1:256" s="140" customFormat="1" ht="18" customHeight="1">
      <c r="A28" s="132" t="s">
        <v>287</v>
      </c>
      <c r="B28" s="126" t="s">
        <v>153</v>
      </c>
      <c r="C28" s="127" t="s">
        <v>204</v>
      </c>
      <c r="D28" s="129">
        <v>17035</v>
      </c>
      <c r="E28" s="129">
        <v>31677.61728669348</v>
      </c>
      <c r="F28" s="129" t="e">
        <v>#REF!</v>
      </c>
      <c r="G28" s="129" t="e">
        <v>#REF!</v>
      </c>
      <c r="H28" s="133" t="e">
        <f>G28-F28</f>
        <v>#REF!</v>
      </c>
      <c r="I28" s="134" t="e">
        <v>#REF!</v>
      </c>
      <c r="J28" s="134" t="e">
        <v>#REF!</v>
      </c>
      <c r="K28" s="135" t="e">
        <f>J28-I28</f>
        <v>#REF!</v>
      </c>
      <c r="L28" s="128">
        <v>322.4</v>
      </c>
      <c r="M28" s="128">
        <v>139.802</v>
      </c>
      <c r="N28" s="136"/>
      <c r="O28" s="137">
        <f>M28-L28</f>
        <v>-182.59799999999998</v>
      </c>
      <c r="P28" s="138">
        <f>M28/L28-1</f>
        <v>-0.5663709677419355</v>
      </c>
      <c r="Q28" s="139" t="s">
        <v>229</v>
      </c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39"/>
      <c r="DV28" s="139"/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39"/>
      <c r="EH28" s="139"/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39"/>
      <c r="ET28" s="139"/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  <c r="FF28" s="139"/>
      <c r="FG28" s="139"/>
      <c r="FH28" s="139"/>
      <c r="FI28" s="139"/>
      <c r="FJ28" s="139"/>
      <c r="FK28" s="139"/>
      <c r="FL28" s="139"/>
      <c r="FM28" s="139"/>
      <c r="FN28" s="139"/>
      <c r="FO28" s="139"/>
      <c r="FP28" s="139"/>
      <c r="FQ28" s="139"/>
      <c r="FR28" s="139"/>
      <c r="FS28" s="139"/>
      <c r="FT28" s="139"/>
      <c r="FU28" s="139"/>
      <c r="FV28" s="139"/>
      <c r="FW28" s="139"/>
      <c r="FX28" s="139"/>
      <c r="FY28" s="139"/>
      <c r="FZ28" s="139"/>
      <c r="GA28" s="139"/>
      <c r="GB28" s="139"/>
      <c r="GC28" s="139"/>
      <c r="GD28" s="139"/>
      <c r="GE28" s="139"/>
      <c r="GF28" s="139"/>
      <c r="GG28" s="139"/>
      <c r="GH28" s="139"/>
      <c r="GI28" s="139"/>
      <c r="GJ28" s="139"/>
      <c r="GK28" s="139"/>
      <c r="GL28" s="139"/>
      <c r="GM28" s="139"/>
      <c r="GN28" s="139"/>
      <c r="GO28" s="139"/>
      <c r="GP28" s="139"/>
      <c r="GQ28" s="139"/>
      <c r="GR28" s="139"/>
      <c r="GS28" s="139"/>
      <c r="GT28" s="139"/>
      <c r="GU28" s="139"/>
      <c r="GV28" s="139"/>
      <c r="GW28" s="139"/>
      <c r="GX28" s="139"/>
      <c r="GY28" s="139"/>
      <c r="GZ28" s="139"/>
      <c r="HA28" s="139"/>
      <c r="HB28" s="139"/>
      <c r="HC28" s="139"/>
      <c r="HD28" s="139"/>
      <c r="HE28" s="139"/>
      <c r="HF28" s="139"/>
      <c r="HG28" s="139"/>
      <c r="HH28" s="139"/>
      <c r="HI28" s="139"/>
      <c r="HJ28" s="139"/>
      <c r="HK28" s="139"/>
      <c r="HL28" s="139"/>
      <c r="HM28" s="139"/>
      <c r="HN28" s="139"/>
      <c r="HO28" s="139"/>
      <c r="HP28" s="139"/>
      <c r="HQ28" s="139"/>
      <c r="HR28" s="139"/>
      <c r="HS28" s="139"/>
      <c r="HT28" s="139"/>
      <c r="HU28" s="139"/>
      <c r="HV28" s="139"/>
      <c r="HW28" s="139"/>
      <c r="HX28" s="139"/>
      <c r="HY28" s="139"/>
      <c r="HZ28" s="139"/>
      <c r="IA28" s="139"/>
      <c r="IB28" s="139"/>
      <c r="IC28" s="139"/>
      <c r="ID28" s="139"/>
      <c r="IE28" s="139"/>
      <c r="IF28" s="139"/>
      <c r="IG28" s="139"/>
      <c r="IH28" s="139"/>
      <c r="II28" s="139"/>
      <c r="IJ28" s="139"/>
      <c r="IK28" s="139"/>
      <c r="IL28" s="139"/>
      <c r="IM28" s="139"/>
      <c r="IN28" s="139"/>
      <c r="IO28" s="139"/>
      <c r="IP28" s="139"/>
      <c r="IQ28" s="139"/>
      <c r="IR28" s="139"/>
      <c r="IS28" s="139"/>
      <c r="IT28" s="139"/>
      <c r="IU28" s="139"/>
      <c r="IV28" s="139"/>
    </row>
    <row r="29" spans="1:256" s="140" customFormat="1" ht="44.25" customHeight="1" thickBot="1">
      <c r="A29" s="154" t="s">
        <v>286</v>
      </c>
      <c r="B29" s="155" t="s">
        <v>155</v>
      </c>
      <c r="C29" s="156" t="s">
        <v>204</v>
      </c>
      <c r="D29" s="157">
        <v>17035</v>
      </c>
      <c r="E29" s="157">
        <v>31677.61728669348</v>
      </c>
      <c r="F29" s="157" t="e">
        <v>#REF!</v>
      </c>
      <c r="G29" s="157" t="e">
        <v>#REF!</v>
      </c>
      <c r="H29" s="158" t="e">
        <f>G29-F29</f>
        <v>#REF!</v>
      </c>
      <c r="I29" s="159" t="e">
        <v>#REF!</v>
      </c>
      <c r="J29" s="159" t="e">
        <v>#REF!</v>
      </c>
      <c r="K29" s="160" t="e">
        <f>J29-I29</f>
        <v>#REF!</v>
      </c>
      <c r="L29" s="161">
        <v>33.899</v>
      </c>
      <c r="M29" s="162">
        <v>32.023</v>
      </c>
      <c r="N29" s="163"/>
      <c r="O29" s="137">
        <f>M29-L29</f>
        <v>-1.8759999999999977</v>
      </c>
      <c r="P29" s="138">
        <f>M29/L29-1</f>
        <v>-0.05534086551225692</v>
      </c>
      <c r="Q29" s="139" t="s">
        <v>229</v>
      </c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  <c r="DT29" s="139"/>
      <c r="DU29" s="139"/>
      <c r="DV29" s="139"/>
      <c r="DW29" s="139"/>
      <c r="DX29" s="139"/>
      <c r="DY29" s="139"/>
      <c r="DZ29" s="139"/>
      <c r="EA29" s="139"/>
      <c r="EB29" s="139"/>
      <c r="EC29" s="139"/>
      <c r="ED29" s="139"/>
      <c r="EE29" s="139"/>
      <c r="EF29" s="139"/>
      <c r="EG29" s="139"/>
      <c r="EH29" s="139"/>
      <c r="EI29" s="139"/>
      <c r="EJ29" s="139"/>
      <c r="EK29" s="139"/>
      <c r="EL29" s="139"/>
      <c r="EM29" s="139"/>
      <c r="EN29" s="139"/>
      <c r="EO29" s="139"/>
      <c r="EP29" s="139"/>
      <c r="EQ29" s="139"/>
      <c r="ER29" s="139"/>
      <c r="ES29" s="139"/>
      <c r="ET29" s="139"/>
      <c r="EU29" s="139"/>
      <c r="EV29" s="139"/>
      <c r="EW29" s="139"/>
      <c r="EX29" s="139"/>
      <c r="EY29" s="139"/>
      <c r="EZ29" s="139"/>
      <c r="FA29" s="139"/>
      <c r="FB29" s="139"/>
      <c r="FC29" s="139"/>
      <c r="FD29" s="139"/>
      <c r="FE29" s="139"/>
      <c r="FF29" s="139"/>
      <c r="FG29" s="139"/>
      <c r="FH29" s="139"/>
      <c r="FI29" s="139"/>
      <c r="FJ29" s="139"/>
      <c r="FK29" s="139"/>
      <c r="FL29" s="139"/>
      <c r="FM29" s="139"/>
      <c r="FN29" s="139"/>
      <c r="FO29" s="139"/>
      <c r="FP29" s="139"/>
      <c r="FQ29" s="139"/>
      <c r="FR29" s="139"/>
      <c r="FS29" s="139"/>
      <c r="FT29" s="139"/>
      <c r="FU29" s="139"/>
      <c r="FV29" s="139"/>
      <c r="FW29" s="139"/>
      <c r="FX29" s="139"/>
      <c r="FY29" s="139"/>
      <c r="FZ29" s="139"/>
      <c r="GA29" s="139"/>
      <c r="GB29" s="139"/>
      <c r="GC29" s="139"/>
      <c r="GD29" s="139"/>
      <c r="GE29" s="139"/>
      <c r="GF29" s="139"/>
      <c r="GG29" s="139"/>
      <c r="GH29" s="139"/>
      <c r="GI29" s="139"/>
      <c r="GJ29" s="139"/>
      <c r="GK29" s="139"/>
      <c r="GL29" s="139"/>
      <c r="GM29" s="139"/>
      <c r="GN29" s="139"/>
      <c r="GO29" s="139"/>
      <c r="GP29" s="139"/>
      <c r="GQ29" s="139"/>
      <c r="GR29" s="139"/>
      <c r="GS29" s="139"/>
      <c r="GT29" s="139"/>
      <c r="GU29" s="139"/>
      <c r="GV29" s="139"/>
      <c r="GW29" s="139"/>
      <c r="GX29" s="139"/>
      <c r="GY29" s="139"/>
      <c r="GZ29" s="139"/>
      <c r="HA29" s="139"/>
      <c r="HB29" s="139"/>
      <c r="HC29" s="139"/>
      <c r="HD29" s="139"/>
      <c r="HE29" s="139"/>
      <c r="HF29" s="139"/>
      <c r="HG29" s="139"/>
      <c r="HH29" s="139"/>
      <c r="HI29" s="139"/>
      <c r="HJ29" s="139"/>
      <c r="HK29" s="139"/>
      <c r="HL29" s="139"/>
      <c r="HM29" s="139"/>
      <c r="HN29" s="139"/>
      <c r="HO29" s="139"/>
      <c r="HP29" s="139"/>
      <c r="HQ29" s="139"/>
      <c r="HR29" s="139"/>
      <c r="HS29" s="139"/>
      <c r="HT29" s="139"/>
      <c r="HU29" s="139"/>
      <c r="HV29" s="139"/>
      <c r="HW29" s="139"/>
      <c r="HX29" s="139"/>
      <c r="HY29" s="139"/>
      <c r="HZ29" s="139"/>
      <c r="IA29" s="139"/>
      <c r="IB29" s="139"/>
      <c r="IC29" s="139"/>
      <c r="ID29" s="139"/>
      <c r="IE29" s="139"/>
      <c r="IF29" s="139"/>
      <c r="IG29" s="139"/>
      <c r="IH29" s="139"/>
      <c r="II29" s="139"/>
      <c r="IJ29" s="139"/>
      <c r="IK29" s="139"/>
      <c r="IL29" s="139"/>
      <c r="IM29" s="139"/>
      <c r="IN29" s="139"/>
      <c r="IO29" s="139"/>
      <c r="IP29" s="139"/>
      <c r="IQ29" s="139"/>
      <c r="IR29" s="139"/>
      <c r="IS29" s="139"/>
      <c r="IT29" s="139"/>
      <c r="IU29" s="139"/>
      <c r="IV29" s="139"/>
    </row>
    <row r="30" spans="1:256" ht="18.75">
      <c r="A30" s="59"/>
      <c r="B30" s="59"/>
      <c r="C30" s="60"/>
      <c r="D30" s="59"/>
      <c r="E30" s="59"/>
      <c r="F30" s="61"/>
      <c r="G30" s="61"/>
      <c r="H30" s="61"/>
      <c r="I30" s="62"/>
      <c r="J30" s="62"/>
      <c r="K30" s="62"/>
      <c r="L30" s="94"/>
      <c r="M30" s="94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  <c r="IU30" s="61"/>
      <c r="IV30" s="61"/>
    </row>
    <row r="31" spans="1:256" ht="21" thickBot="1">
      <c r="A31" s="245" t="s">
        <v>289</v>
      </c>
      <c r="B31" s="245"/>
      <c r="C31" s="245"/>
      <c r="D31" s="245"/>
      <c r="E31" s="245"/>
      <c r="F31" s="22"/>
      <c r="G31" s="22"/>
      <c r="H31" s="22"/>
      <c r="I31" s="23"/>
      <c r="J31" s="23"/>
      <c r="K31" s="23"/>
      <c r="L31" s="63"/>
      <c r="M31" s="63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ht="10.5" customHeight="1">
      <c r="A32" s="246" t="s">
        <v>191</v>
      </c>
      <c r="B32" s="248" t="s">
        <v>192</v>
      </c>
      <c r="C32" s="250" t="s">
        <v>193</v>
      </c>
      <c r="D32" s="279" t="s">
        <v>194</v>
      </c>
      <c r="E32" s="280"/>
      <c r="F32" s="281" t="s">
        <v>195</v>
      </c>
      <c r="G32" s="280"/>
      <c r="H32" s="302" t="s">
        <v>196</v>
      </c>
      <c r="I32" s="300" t="s">
        <v>197</v>
      </c>
      <c r="J32" s="301"/>
      <c r="K32" s="293" t="s">
        <v>196</v>
      </c>
      <c r="L32" s="285" t="s">
        <v>198</v>
      </c>
      <c r="M32" s="286"/>
      <c r="N32" s="265" t="s">
        <v>259</v>
      </c>
      <c r="O32" s="291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</row>
    <row r="33" spans="1:256" ht="9.75" customHeight="1">
      <c r="A33" s="247"/>
      <c r="B33" s="249"/>
      <c r="C33" s="251"/>
      <c r="D33" s="298" t="s">
        <v>199</v>
      </c>
      <c r="E33" s="282" t="s">
        <v>200</v>
      </c>
      <c r="F33" s="296" t="s">
        <v>199</v>
      </c>
      <c r="G33" s="282" t="s">
        <v>200</v>
      </c>
      <c r="H33" s="303"/>
      <c r="I33" s="308" t="s">
        <v>199</v>
      </c>
      <c r="J33" s="306" t="s">
        <v>200</v>
      </c>
      <c r="K33" s="294"/>
      <c r="L33" s="305" t="s">
        <v>199</v>
      </c>
      <c r="M33" s="284" t="s">
        <v>244</v>
      </c>
      <c r="N33" s="266"/>
      <c r="O33" s="292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</row>
    <row r="34" spans="1:256" ht="11.25" customHeight="1">
      <c r="A34" s="247"/>
      <c r="B34" s="249"/>
      <c r="C34" s="251"/>
      <c r="D34" s="299"/>
      <c r="E34" s="283"/>
      <c r="F34" s="297"/>
      <c r="G34" s="283"/>
      <c r="H34" s="303"/>
      <c r="I34" s="309"/>
      <c r="J34" s="307"/>
      <c r="K34" s="294"/>
      <c r="L34" s="305"/>
      <c r="M34" s="284"/>
      <c r="N34" s="266"/>
      <c r="O34" s="292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</row>
    <row r="35" spans="1:256" ht="12" customHeight="1" thickBot="1">
      <c r="A35" s="25">
        <v>1</v>
      </c>
      <c r="B35" s="26">
        <v>2</v>
      </c>
      <c r="C35" s="27">
        <v>3</v>
      </c>
      <c r="D35" s="26">
        <v>4</v>
      </c>
      <c r="E35" s="29">
        <v>5</v>
      </c>
      <c r="F35" s="64">
        <v>4</v>
      </c>
      <c r="G35" s="65">
        <v>5</v>
      </c>
      <c r="H35" s="304"/>
      <c r="I35" s="66">
        <v>4</v>
      </c>
      <c r="J35" s="67">
        <v>5</v>
      </c>
      <c r="K35" s="295"/>
      <c r="L35" s="164">
        <v>4</v>
      </c>
      <c r="M35" s="165">
        <v>5</v>
      </c>
      <c r="N35" s="267"/>
      <c r="O35" s="292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</row>
    <row r="36" spans="1:256" ht="36" customHeight="1" thickBot="1">
      <c r="A36" s="124" t="str">
        <f>'стр.1_3'!A46</f>
        <v>1.2.12</v>
      </c>
      <c r="B36" s="125" t="str">
        <f>'стр.1_3'!B46</f>
        <v>прочие неподконтрольные расходы (с расшифровкой)</v>
      </c>
      <c r="C36" s="32" t="s">
        <v>3</v>
      </c>
      <c r="D36" s="116"/>
      <c r="E36" s="117"/>
      <c r="F36" s="115"/>
      <c r="G36" s="118"/>
      <c r="H36" s="119"/>
      <c r="I36" s="120"/>
      <c r="J36" s="121"/>
      <c r="K36" s="122"/>
      <c r="L36" s="166">
        <v>752.684</v>
      </c>
      <c r="M36" s="166">
        <v>810795.881889</v>
      </c>
      <c r="N36" s="111"/>
      <c r="O36" s="123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</row>
    <row r="37" spans="1:256" ht="18.75" customHeight="1">
      <c r="A37" s="76" t="s">
        <v>234</v>
      </c>
      <c r="B37" s="39" t="s">
        <v>149</v>
      </c>
      <c r="C37" s="40" t="s">
        <v>204</v>
      </c>
      <c r="D37" s="33">
        <f>SUM(D41:D46)</f>
        <v>209619.1</v>
      </c>
      <c r="E37" s="68" t="e">
        <f>SUM(E41:E46)-#REF!</f>
        <v>#REF!</v>
      </c>
      <c r="F37" s="69">
        <f>SUM(F41:F44)</f>
        <v>607513.9885</v>
      </c>
      <c r="G37" s="70" t="e">
        <f>SUM(G41:G44)</f>
        <v>#REF!</v>
      </c>
      <c r="H37" s="71" t="e">
        <f aca="true" t="shared" si="4" ref="H37:H44">G37-F37</f>
        <v>#REF!</v>
      </c>
      <c r="I37" s="72">
        <f>SUM(I41:I44)</f>
        <v>236989.93343433447</v>
      </c>
      <c r="J37" s="73" t="e">
        <f>SUM(J41:J44)</f>
        <v>#REF!</v>
      </c>
      <c r="K37" s="74" t="e">
        <f aca="true" t="shared" si="5" ref="K37:K44">J37-I37</f>
        <v>#REF!</v>
      </c>
      <c r="L37" s="45">
        <v>752.684</v>
      </c>
      <c r="M37" s="46">
        <v>738.491</v>
      </c>
      <c r="N37" s="112"/>
      <c r="O37" s="37"/>
      <c r="P37" s="113" t="s">
        <v>261</v>
      </c>
      <c r="Q37" s="30"/>
      <c r="R37" s="30"/>
      <c r="S37" s="30"/>
      <c r="T37" s="30"/>
      <c r="U37" s="30" t="s">
        <v>230</v>
      </c>
      <c r="V37" s="30"/>
      <c r="W37" s="30"/>
      <c r="X37" s="30"/>
      <c r="Y37" s="30"/>
      <c r="Z37" s="30"/>
      <c r="AA37" s="30"/>
      <c r="AB37" s="30"/>
      <c r="AC37" s="30" t="s">
        <v>231</v>
      </c>
      <c r="AD37" s="30"/>
      <c r="AE37" s="30"/>
      <c r="AF37" s="30"/>
      <c r="AG37" s="75" t="s">
        <v>232</v>
      </c>
      <c r="AH37" s="75" t="s">
        <v>233</v>
      </c>
      <c r="AI37" s="30"/>
      <c r="AJ37" s="10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</row>
    <row r="38" spans="1:256" ht="35.25" customHeight="1">
      <c r="A38" s="76" t="s">
        <v>235</v>
      </c>
      <c r="B38" s="39" t="s">
        <v>150</v>
      </c>
      <c r="C38" s="40" t="s">
        <v>204</v>
      </c>
      <c r="D38" s="77">
        <v>607685</v>
      </c>
      <c r="E38" s="78">
        <v>600829.721</v>
      </c>
      <c r="F38" s="79" t="e">
        <v>#REF!</v>
      </c>
      <c r="G38" s="80" t="e">
        <v>#REF!</v>
      </c>
      <c r="H38" s="71" t="e">
        <f t="shared" si="4"/>
        <v>#REF!</v>
      </c>
      <c r="I38" s="81" t="e">
        <v>#REF!</v>
      </c>
      <c r="J38" s="82" t="e">
        <v>#REF!</v>
      </c>
      <c r="K38" s="74" t="e">
        <f t="shared" si="5"/>
        <v>#REF!</v>
      </c>
      <c r="L38" s="45">
        <v>0</v>
      </c>
      <c r="M38" s="46">
        <v>669591.07242</v>
      </c>
      <c r="N38" s="112" t="s">
        <v>189</v>
      </c>
      <c r="O38" s="37"/>
      <c r="P38" s="114" t="s">
        <v>260</v>
      </c>
      <c r="Q38" s="30"/>
      <c r="R38" s="83"/>
      <c r="S38" s="30"/>
      <c r="T38" s="30"/>
      <c r="U38" s="84" t="e">
        <f>U39+U40+#REF!+U41+#REF!+#REF!</f>
        <v>#REF!</v>
      </c>
      <c r="V38" s="85"/>
      <c r="W38" s="30"/>
      <c r="X38" s="30"/>
      <c r="Y38" s="30"/>
      <c r="Z38" s="30"/>
      <c r="AA38" s="30"/>
      <c r="AB38" s="30"/>
      <c r="AC38" s="84">
        <v>1433.8849074</v>
      </c>
      <c r="AD38" s="85"/>
      <c r="AE38" s="30"/>
      <c r="AF38" s="30"/>
      <c r="AG38" s="86"/>
      <c r="AH38" s="86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</row>
    <row r="39" spans="1:256" ht="43.5" customHeight="1">
      <c r="A39" s="76" t="s">
        <v>237</v>
      </c>
      <c r="B39" s="39" t="s">
        <v>151</v>
      </c>
      <c r="C39" s="40" t="s">
        <v>204</v>
      </c>
      <c r="D39" s="77">
        <v>607685</v>
      </c>
      <c r="E39" s="78">
        <v>600829.721</v>
      </c>
      <c r="F39" s="79" t="e">
        <v>#REF!</v>
      </c>
      <c r="G39" s="80" t="e">
        <v>#REF!</v>
      </c>
      <c r="H39" s="71" t="e">
        <f t="shared" si="4"/>
        <v>#REF!</v>
      </c>
      <c r="I39" s="81" t="e">
        <v>#REF!</v>
      </c>
      <c r="J39" s="82" t="e">
        <v>#REF!</v>
      </c>
      <c r="K39" s="74" t="e">
        <f t="shared" si="5"/>
        <v>#REF!</v>
      </c>
      <c r="L39" s="45">
        <v>0</v>
      </c>
      <c r="M39" s="46">
        <v>48877.90262</v>
      </c>
      <c r="N39" s="130" t="s">
        <v>258</v>
      </c>
      <c r="O39" s="37"/>
      <c r="P39" s="114" t="s">
        <v>260</v>
      </c>
      <c r="Q39" s="30"/>
      <c r="R39" s="83"/>
      <c r="S39" s="30"/>
      <c r="T39" s="30"/>
      <c r="U39" s="84" t="e">
        <f>U40+#REF!+U41+U42+#REF!+#REF!</f>
        <v>#REF!</v>
      </c>
      <c r="V39" s="85"/>
      <c r="W39" s="30"/>
      <c r="X39" s="30"/>
      <c r="Y39" s="30"/>
      <c r="Z39" s="30"/>
      <c r="AA39" s="30"/>
      <c r="AB39" s="30"/>
      <c r="AC39" s="84">
        <v>1433.8849074</v>
      </c>
      <c r="AD39" s="85"/>
      <c r="AE39" s="30"/>
      <c r="AF39" s="30"/>
      <c r="AG39" s="86"/>
      <c r="AH39" s="86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</row>
    <row r="40" spans="1:256" ht="18.75">
      <c r="A40" s="76" t="s">
        <v>240</v>
      </c>
      <c r="B40" s="39" t="s">
        <v>290</v>
      </c>
      <c r="C40" s="40" t="s">
        <v>204</v>
      </c>
      <c r="D40" s="77">
        <v>607685</v>
      </c>
      <c r="E40" s="78">
        <v>600829.721</v>
      </c>
      <c r="F40" s="79" t="e">
        <v>#REF!</v>
      </c>
      <c r="G40" s="80" t="e">
        <v>#REF!</v>
      </c>
      <c r="H40" s="71" t="e">
        <f t="shared" si="4"/>
        <v>#REF!</v>
      </c>
      <c r="I40" s="81" t="e">
        <v>#REF!</v>
      </c>
      <c r="J40" s="82" t="e">
        <v>#REF!</v>
      </c>
      <c r="K40" s="74" t="e">
        <f t="shared" si="5"/>
        <v>#REF!</v>
      </c>
      <c r="L40" s="45">
        <v>0</v>
      </c>
      <c r="M40" s="46">
        <v>91588.41584900001</v>
      </c>
      <c r="N40" s="131" t="s">
        <v>279</v>
      </c>
      <c r="O40" s="37"/>
      <c r="P40" s="114" t="s">
        <v>260</v>
      </c>
      <c r="Q40" s="30"/>
      <c r="R40" s="83"/>
      <c r="S40" s="30"/>
      <c r="T40" s="30"/>
      <c r="U40" s="84" t="e">
        <f>#REF!+U41+U42+U43+#REF!+#REF!</f>
        <v>#REF!</v>
      </c>
      <c r="V40" s="85"/>
      <c r="W40" s="30"/>
      <c r="X40" s="30"/>
      <c r="Y40" s="30"/>
      <c r="Z40" s="30"/>
      <c r="AA40" s="30"/>
      <c r="AB40" s="30"/>
      <c r="AC40" s="84">
        <v>1433.8849074</v>
      </c>
      <c r="AD40" s="85"/>
      <c r="AE40" s="30"/>
      <c r="AF40" s="30"/>
      <c r="AG40" s="86"/>
      <c r="AH40" s="86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</row>
    <row r="41" spans="1:256" ht="18.75">
      <c r="A41" s="207" t="s">
        <v>280</v>
      </c>
      <c r="B41" s="171" t="s">
        <v>293</v>
      </c>
      <c r="C41" s="174" t="s">
        <v>204</v>
      </c>
      <c r="D41" s="183">
        <v>7354</v>
      </c>
      <c r="E41" s="184">
        <v>6294.2844017105945</v>
      </c>
      <c r="F41" s="175">
        <v>6950.9715</v>
      </c>
      <c r="G41" s="176">
        <v>6749.63726892625</v>
      </c>
      <c r="H41" s="177">
        <f t="shared" si="4"/>
        <v>-201.33423107374983</v>
      </c>
      <c r="I41" s="178">
        <v>7229.04</v>
      </c>
      <c r="J41" s="179">
        <v>8675.564750000001</v>
      </c>
      <c r="K41" s="180">
        <f t="shared" si="5"/>
        <v>1446.5247500000014</v>
      </c>
      <c r="L41" s="181">
        <v>0</v>
      </c>
      <c r="M41" s="181">
        <v>1.91727</v>
      </c>
      <c r="N41" s="182"/>
      <c r="O41" s="37"/>
      <c r="P41" s="114" t="s">
        <v>262</v>
      </c>
      <c r="Q41" s="55"/>
      <c r="R41" s="55"/>
      <c r="S41" s="55"/>
      <c r="T41" s="55"/>
      <c r="U41" s="87">
        <v>397.656</v>
      </c>
      <c r="V41" s="85" t="s">
        <v>236</v>
      </c>
      <c r="W41" s="55"/>
      <c r="X41" s="55"/>
      <c r="Y41" s="55"/>
      <c r="Z41" s="55"/>
      <c r="AA41" s="55"/>
      <c r="AB41" s="55"/>
      <c r="AC41" s="87"/>
      <c r="AD41" s="8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  <c r="IQ41" s="55"/>
      <c r="IR41" s="55"/>
      <c r="IS41" s="55"/>
      <c r="IT41" s="55"/>
      <c r="IU41" s="55"/>
      <c r="IV41" s="55"/>
    </row>
    <row r="42" spans="1:256" ht="18.75">
      <c r="A42" s="207" t="s">
        <v>281</v>
      </c>
      <c r="B42" s="171" t="s">
        <v>161</v>
      </c>
      <c r="C42" s="174" t="s">
        <v>204</v>
      </c>
      <c r="D42" s="183">
        <v>10621</v>
      </c>
      <c r="E42" s="184">
        <v>10620.793</v>
      </c>
      <c r="F42" s="175">
        <v>432</v>
      </c>
      <c r="G42" s="176">
        <v>943.191</v>
      </c>
      <c r="H42" s="177">
        <f t="shared" si="4"/>
        <v>511.19100000000003</v>
      </c>
      <c r="I42" s="178">
        <v>0</v>
      </c>
      <c r="J42" s="179">
        <v>0</v>
      </c>
      <c r="K42" s="180">
        <f t="shared" si="5"/>
        <v>0</v>
      </c>
      <c r="L42" s="181">
        <v>0</v>
      </c>
      <c r="M42" s="185">
        <v>3513.0530400000002</v>
      </c>
      <c r="N42" s="182"/>
      <c r="O42" s="37"/>
      <c r="P42" s="114" t="s">
        <v>263</v>
      </c>
      <c r="Q42" s="55"/>
      <c r="R42" s="55"/>
      <c r="S42" s="55"/>
      <c r="T42" s="55"/>
      <c r="U42" s="88">
        <v>306.483</v>
      </c>
      <c r="V42" s="89" t="s">
        <v>238</v>
      </c>
      <c r="W42" s="55"/>
      <c r="X42" s="55"/>
      <c r="Y42" s="55"/>
      <c r="Z42" s="55"/>
      <c r="AA42" s="55"/>
      <c r="AB42" s="55"/>
      <c r="AC42" s="90">
        <v>1433.8849074</v>
      </c>
      <c r="AD42" s="89" t="s">
        <v>238</v>
      </c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  <c r="IQ42" s="55"/>
      <c r="IR42" s="55"/>
      <c r="IS42" s="55"/>
      <c r="IT42" s="55"/>
      <c r="IU42" s="55"/>
      <c r="IV42" s="55"/>
    </row>
    <row r="43" spans="1:256" s="214" customFormat="1" ht="13.5">
      <c r="A43" s="205" t="s">
        <v>301</v>
      </c>
      <c r="B43" s="172" t="s">
        <v>162</v>
      </c>
      <c r="C43" s="186" t="s">
        <v>204</v>
      </c>
      <c r="D43" s="187"/>
      <c r="E43" s="188"/>
      <c r="F43" s="189">
        <v>88000</v>
      </c>
      <c r="G43" s="190">
        <v>906184.0043</v>
      </c>
      <c r="H43" s="191">
        <f t="shared" si="4"/>
        <v>818184.0043</v>
      </c>
      <c r="I43" s="192">
        <v>94000</v>
      </c>
      <c r="J43" s="193">
        <v>880333.356</v>
      </c>
      <c r="K43" s="191">
        <f t="shared" si="5"/>
        <v>786333.356</v>
      </c>
      <c r="L43" s="194">
        <v>0</v>
      </c>
      <c r="M43" s="195">
        <v>285.35834</v>
      </c>
      <c r="N43" s="196"/>
      <c r="O43" s="208"/>
      <c r="P43" s="209" t="s">
        <v>264</v>
      </c>
      <c r="Q43" s="206"/>
      <c r="R43" s="206"/>
      <c r="S43" s="206"/>
      <c r="T43" s="206"/>
      <c r="U43" s="210">
        <v>359.645</v>
      </c>
      <c r="V43" s="211" t="s">
        <v>239</v>
      </c>
      <c r="W43" s="206"/>
      <c r="X43" s="206"/>
      <c r="Y43" s="206"/>
      <c r="Z43" s="206"/>
      <c r="AA43" s="206"/>
      <c r="AB43" s="206"/>
      <c r="AC43" s="212"/>
      <c r="AD43" s="213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206"/>
      <c r="CP43" s="206"/>
      <c r="CQ43" s="206"/>
      <c r="CR43" s="206"/>
      <c r="CS43" s="206"/>
      <c r="CT43" s="206"/>
      <c r="CU43" s="206"/>
      <c r="CV43" s="206"/>
      <c r="CW43" s="206"/>
      <c r="CX43" s="206"/>
      <c r="CY43" s="206"/>
      <c r="CZ43" s="206"/>
      <c r="DA43" s="206"/>
      <c r="DB43" s="206"/>
      <c r="DC43" s="206"/>
      <c r="DD43" s="206"/>
      <c r="DE43" s="206"/>
      <c r="DF43" s="206"/>
      <c r="DG43" s="206"/>
      <c r="DH43" s="206"/>
      <c r="DI43" s="206"/>
      <c r="DJ43" s="206"/>
      <c r="DK43" s="206"/>
      <c r="DL43" s="206"/>
      <c r="DM43" s="206"/>
      <c r="DN43" s="206"/>
      <c r="DO43" s="206"/>
      <c r="DP43" s="206"/>
      <c r="DQ43" s="206"/>
      <c r="DR43" s="206"/>
      <c r="DS43" s="206"/>
      <c r="DT43" s="206"/>
      <c r="DU43" s="206"/>
      <c r="DV43" s="206"/>
      <c r="DW43" s="206"/>
      <c r="DX43" s="206"/>
      <c r="DY43" s="206"/>
      <c r="DZ43" s="206"/>
      <c r="EA43" s="206"/>
      <c r="EB43" s="206"/>
      <c r="EC43" s="206"/>
      <c r="ED43" s="206"/>
      <c r="EE43" s="206"/>
      <c r="EF43" s="206"/>
      <c r="EG43" s="206"/>
      <c r="EH43" s="206"/>
      <c r="EI43" s="206"/>
      <c r="EJ43" s="206"/>
      <c r="EK43" s="206"/>
      <c r="EL43" s="206"/>
      <c r="EM43" s="206"/>
      <c r="EN43" s="206"/>
      <c r="EO43" s="206"/>
      <c r="EP43" s="206"/>
      <c r="EQ43" s="206"/>
      <c r="ER43" s="206"/>
      <c r="ES43" s="206"/>
      <c r="ET43" s="206"/>
      <c r="EU43" s="206"/>
      <c r="EV43" s="206"/>
      <c r="EW43" s="206"/>
      <c r="EX43" s="206"/>
      <c r="EY43" s="206"/>
      <c r="EZ43" s="206"/>
      <c r="FA43" s="206"/>
      <c r="FB43" s="206"/>
      <c r="FC43" s="206"/>
      <c r="FD43" s="206"/>
      <c r="FE43" s="206"/>
      <c r="FF43" s="206"/>
      <c r="FG43" s="206"/>
      <c r="FH43" s="206"/>
      <c r="FI43" s="206"/>
      <c r="FJ43" s="206"/>
      <c r="FK43" s="206"/>
      <c r="FL43" s="206"/>
      <c r="FM43" s="206"/>
      <c r="FN43" s="206"/>
      <c r="FO43" s="206"/>
      <c r="FP43" s="206"/>
      <c r="FQ43" s="206"/>
      <c r="FR43" s="206"/>
      <c r="FS43" s="206"/>
      <c r="FT43" s="206"/>
      <c r="FU43" s="206"/>
      <c r="FV43" s="206"/>
      <c r="FW43" s="206"/>
      <c r="FX43" s="206"/>
      <c r="FY43" s="206"/>
      <c r="FZ43" s="206"/>
      <c r="GA43" s="206"/>
      <c r="GB43" s="206"/>
      <c r="GC43" s="206"/>
      <c r="GD43" s="206"/>
      <c r="GE43" s="206"/>
      <c r="GF43" s="206"/>
      <c r="GG43" s="206"/>
      <c r="GH43" s="206"/>
      <c r="GI43" s="206"/>
      <c r="GJ43" s="206"/>
      <c r="GK43" s="206"/>
      <c r="GL43" s="206"/>
      <c r="GM43" s="206"/>
      <c r="GN43" s="206"/>
      <c r="GO43" s="206"/>
      <c r="GP43" s="206"/>
      <c r="GQ43" s="206"/>
      <c r="GR43" s="206"/>
      <c r="GS43" s="206"/>
      <c r="GT43" s="206"/>
      <c r="GU43" s="206"/>
      <c r="GV43" s="206"/>
      <c r="GW43" s="206"/>
      <c r="GX43" s="206"/>
      <c r="GY43" s="206"/>
      <c r="GZ43" s="206"/>
      <c r="HA43" s="206"/>
      <c r="HB43" s="206"/>
      <c r="HC43" s="206"/>
      <c r="HD43" s="206"/>
      <c r="HE43" s="206"/>
      <c r="HF43" s="206"/>
      <c r="HG43" s="206"/>
      <c r="HH43" s="206"/>
      <c r="HI43" s="206"/>
      <c r="HJ43" s="206"/>
      <c r="HK43" s="206"/>
      <c r="HL43" s="206"/>
      <c r="HM43" s="206"/>
      <c r="HN43" s="206"/>
      <c r="HO43" s="206"/>
      <c r="HP43" s="206"/>
      <c r="HQ43" s="206"/>
      <c r="HR43" s="206"/>
      <c r="HS43" s="206"/>
      <c r="HT43" s="206"/>
      <c r="HU43" s="206"/>
      <c r="HV43" s="206"/>
      <c r="HW43" s="206"/>
      <c r="HX43" s="206"/>
      <c r="HY43" s="206"/>
      <c r="HZ43" s="206"/>
      <c r="IA43" s="206"/>
      <c r="IB43" s="206"/>
      <c r="IC43" s="206"/>
      <c r="ID43" s="206"/>
      <c r="IE43" s="206"/>
      <c r="IF43" s="206"/>
      <c r="IG43" s="206"/>
      <c r="IH43" s="206"/>
      <c r="II43" s="206"/>
      <c r="IJ43" s="206"/>
      <c r="IK43" s="206"/>
      <c r="IL43" s="206"/>
      <c r="IM43" s="206"/>
      <c r="IN43" s="206"/>
      <c r="IO43" s="206"/>
      <c r="IP43" s="206"/>
      <c r="IQ43" s="206"/>
      <c r="IR43" s="206"/>
      <c r="IS43" s="206"/>
      <c r="IT43" s="206"/>
      <c r="IU43" s="206"/>
      <c r="IV43" s="206"/>
    </row>
    <row r="44" spans="1:256" s="214" customFormat="1" ht="13.5">
      <c r="A44" s="205" t="s">
        <v>302</v>
      </c>
      <c r="B44" s="172" t="s">
        <v>163</v>
      </c>
      <c r="C44" s="186" t="s">
        <v>204</v>
      </c>
      <c r="D44" s="187">
        <v>191644.1</v>
      </c>
      <c r="E44" s="188">
        <v>5131199.173155253</v>
      </c>
      <c r="F44" s="189">
        <v>512131.017</v>
      </c>
      <c r="G44" s="190" t="e">
        <v>#REF!</v>
      </c>
      <c r="H44" s="191" t="e">
        <f t="shared" si="4"/>
        <v>#REF!</v>
      </c>
      <c r="I44" s="192">
        <v>135760.8934343345</v>
      </c>
      <c r="J44" s="193" t="e">
        <v>#REF!</v>
      </c>
      <c r="K44" s="191" t="e">
        <f t="shared" si="5"/>
        <v>#REF!</v>
      </c>
      <c r="L44" s="218">
        <v>0</v>
      </c>
      <c r="M44" s="219">
        <v>283.93787</v>
      </c>
      <c r="N44" s="196"/>
      <c r="O44" s="208"/>
      <c r="P44" s="209" t="s">
        <v>265</v>
      </c>
      <c r="Q44" s="206"/>
      <c r="R44" s="206"/>
      <c r="S44" s="206"/>
      <c r="T44" s="206"/>
      <c r="U44" s="215">
        <v>75.846364</v>
      </c>
      <c r="V44" s="211" t="s">
        <v>241</v>
      </c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6"/>
      <c r="CL44" s="206"/>
      <c r="CM44" s="206"/>
      <c r="CN44" s="206"/>
      <c r="CO44" s="206"/>
      <c r="CP44" s="206"/>
      <c r="CQ44" s="206"/>
      <c r="CR44" s="206"/>
      <c r="CS44" s="206"/>
      <c r="CT44" s="206"/>
      <c r="CU44" s="206"/>
      <c r="CV44" s="206"/>
      <c r="CW44" s="206"/>
      <c r="CX44" s="206"/>
      <c r="CY44" s="206"/>
      <c r="CZ44" s="206"/>
      <c r="DA44" s="206"/>
      <c r="DB44" s="206"/>
      <c r="DC44" s="206"/>
      <c r="DD44" s="206"/>
      <c r="DE44" s="206"/>
      <c r="DF44" s="206"/>
      <c r="DG44" s="206"/>
      <c r="DH44" s="206"/>
      <c r="DI44" s="206"/>
      <c r="DJ44" s="206"/>
      <c r="DK44" s="206"/>
      <c r="DL44" s="206"/>
      <c r="DM44" s="206"/>
      <c r="DN44" s="206"/>
      <c r="DO44" s="206"/>
      <c r="DP44" s="206"/>
      <c r="DQ44" s="206"/>
      <c r="DR44" s="206"/>
      <c r="DS44" s="206"/>
      <c r="DT44" s="206"/>
      <c r="DU44" s="206"/>
      <c r="DV44" s="206"/>
      <c r="DW44" s="206"/>
      <c r="DX44" s="206"/>
      <c r="DY44" s="206"/>
      <c r="DZ44" s="206"/>
      <c r="EA44" s="206"/>
      <c r="EB44" s="206"/>
      <c r="EC44" s="206"/>
      <c r="ED44" s="206"/>
      <c r="EE44" s="206"/>
      <c r="EF44" s="206"/>
      <c r="EG44" s="206"/>
      <c r="EH44" s="206"/>
      <c r="EI44" s="206"/>
      <c r="EJ44" s="206"/>
      <c r="EK44" s="206"/>
      <c r="EL44" s="206"/>
      <c r="EM44" s="206"/>
      <c r="EN44" s="206"/>
      <c r="EO44" s="206"/>
      <c r="EP44" s="206"/>
      <c r="EQ44" s="206"/>
      <c r="ER44" s="206"/>
      <c r="ES44" s="206"/>
      <c r="ET44" s="206"/>
      <c r="EU44" s="206"/>
      <c r="EV44" s="206"/>
      <c r="EW44" s="206"/>
      <c r="EX44" s="206"/>
      <c r="EY44" s="206"/>
      <c r="EZ44" s="206"/>
      <c r="FA44" s="206"/>
      <c r="FB44" s="206"/>
      <c r="FC44" s="206"/>
      <c r="FD44" s="206"/>
      <c r="FE44" s="206"/>
      <c r="FF44" s="206"/>
      <c r="FG44" s="206"/>
      <c r="FH44" s="206"/>
      <c r="FI44" s="206"/>
      <c r="FJ44" s="206"/>
      <c r="FK44" s="206"/>
      <c r="FL44" s="206"/>
      <c r="FM44" s="206"/>
      <c r="FN44" s="206"/>
      <c r="FO44" s="206"/>
      <c r="FP44" s="206"/>
      <c r="FQ44" s="206"/>
      <c r="FR44" s="206"/>
      <c r="FS44" s="206"/>
      <c r="FT44" s="206"/>
      <c r="FU44" s="206"/>
      <c r="FV44" s="206"/>
      <c r="FW44" s="206"/>
      <c r="FX44" s="206"/>
      <c r="FY44" s="206"/>
      <c r="FZ44" s="206"/>
      <c r="GA44" s="206"/>
      <c r="GB44" s="206"/>
      <c r="GC44" s="206"/>
      <c r="GD44" s="206"/>
      <c r="GE44" s="206"/>
      <c r="GF44" s="206"/>
      <c r="GG44" s="206"/>
      <c r="GH44" s="206"/>
      <c r="GI44" s="206"/>
      <c r="GJ44" s="206"/>
      <c r="GK44" s="206"/>
      <c r="GL44" s="206"/>
      <c r="GM44" s="206"/>
      <c r="GN44" s="206"/>
      <c r="GO44" s="206"/>
      <c r="GP44" s="206"/>
      <c r="GQ44" s="206"/>
      <c r="GR44" s="206"/>
      <c r="GS44" s="206"/>
      <c r="GT44" s="206"/>
      <c r="GU44" s="206"/>
      <c r="GV44" s="206"/>
      <c r="GW44" s="206"/>
      <c r="GX44" s="206"/>
      <c r="GY44" s="206"/>
      <c r="GZ44" s="206"/>
      <c r="HA44" s="206"/>
      <c r="HB44" s="206"/>
      <c r="HC44" s="206"/>
      <c r="HD44" s="206"/>
      <c r="HE44" s="206"/>
      <c r="HF44" s="206"/>
      <c r="HG44" s="206"/>
      <c r="HH44" s="206"/>
      <c r="HI44" s="206"/>
      <c r="HJ44" s="206"/>
      <c r="HK44" s="206"/>
      <c r="HL44" s="206"/>
      <c r="HM44" s="206"/>
      <c r="HN44" s="206"/>
      <c r="HO44" s="206"/>
      <c r="HP44" s="206"/>
      <c r="HQ44" s="206"/>
      <c r="HR44" s="206"/>
      <c r="HS44" s="206"/>
      <c r="HT44" s="206"/>
      <c r="HU44" s="206"/>
      <c r="HV44" s="206"/>
      <c r="HW44" s="206"/>
      <c r="HX44" s="206"/>
      <c r="HY44" s="206"/>
      <c r="HZ44" s="206"/>
      <c r="IA44" s="206"/>
      <c r="IB44" s="206"/>
      <c r="IC44" s="206"/>
      <c r="ID44" s="206"/>
      <c r="IE44" s="206"/>
      <c r="IF44" s="206"/>
      <c r="IG44" s="206"/>
      <c r="IH44" s="206"/>
      <c r="II44" s="206"/>
      <c r="IJ44" s="206"/>
      <c r="IK44" s="206"/>
      <c r="IL44" s="206"/>
      <c r="IM44" s="206"/>
      <c r="IN44" s="206"/>
      <c r="IO44" s="206"/>
      <c r="IP44" s="206"/>
      <c r="IQ44" s="206"/>
      <c r="IR44" s="206"/>
      <c r="IS44" s="206"/>
      <c r="IT44" s="206"/>
      <c r="IU44" s="206"/>
      <c r="IV44" s="206"/>
    </row>
    <row r="45" spans="1:14" s="214" customFormat="1" ht="12.75">
      <c r="A45" s="205" t="s">
        <v>303</v>
      </c>
      <c r="B45" s="172" t="s">
        <v>164</v>
      </c>
      <c r="C45" s="186" t="s">
        <v>204</v>
      </c>
      <c r="D45" s="216"/>
      <c r="E45" s="216"/>
      <c r="I45" s="217"/>
      <c r="J45" s="217"/>
      <c r="K45" s="217"/>
      <c r="L45" s="218">
        <v>0</v>
      </c>
      <c r="M45" s="219">
        <v>1970.31798</v>
      </c>
      <c r="N45" s="196"/>
    </row>
    <row r="46" spans="1:256" ht="18.75">
      <c r="A46" s="205" t="s">
        <v>304</v>
      </c>
      <c r="B46" s="172" t="s">
        <v>165</v>
      </c>
      <c r="C46" s="186" t="s">
        <v>204</v>
      </c>
      <c r="D46" s="200"/>
      <c r="E46" s="200"/>
      <c r="F46" s="1"/>
      <c r="G46" s="1"/>
      <c r="H46" s="1"/>
      <c r="I46" s="201"/>
      <c r="J46" s="201"/>
      <c r="K46" s="201"/>
      <c r="L46" s="218">
        <v>0</v>
      </c>
      <c r="M46" s="219">
        <v>247.0011</v>
      </c>
      <c r="N46" s="196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 t="s">
        <v>246</v>
      </c>
      <c r="AL46" s="55" t="s">
        <v>247</v>
      </c>
      <c r="AM46" s="55" t="s">
        <v>249</v>
      </c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  <c r="IO46" s="55"/>
      <c r="IP46" s="55"/>
      <c r="IQ46" s="55"/>
      <c r="IR46" s="55"/>
      <c r="IS46" s="55"/>
      <c r="IT46" s="55"/>
      <c r="IU46" s="55"/>
      <c r="IV46" s="55"/>
    </row>
    <row r="47" spans="1:40" ht="12.75">
      <c r="A47" s="205" t="s">
        <v>305</v>
      </c>
      <c r="B47" s="172" t="s">
        <v>166</v>
      </c>
      <c r="C47" s="186" t="s">
        <v>204</v>
      </c>
      <c r="D47" s="197"/>
      <c r="E47" s="197"/>
      <c r="F47" s="198"/>
      <c r="G47" s="198"/>
      <c r="H47" s="198"/>
      <c r="I47" s="199"/>
      <c r="J47" s="199"/>
      <c r="K47" s="199"/>
      <c r="L47" s="218">
        <v>0</v>
      </c>
      <c r="M47" s="219">
        <v>726.43775</v>
      </c>
      <c r="N47" s="196"/>
      <c r="AJ47" t="s">
        <v>251</v>
      </c>
      <c r="AK47" t="e">
        <f>#REF!</f>
        <v>#REF!</v>
      </c>
      <c r="AL47" t="e">
        <f>#REF!</f>
        <v>#REF!</v>
      </c>
      <c r="AM47" t="e">
        <f>#REF!</f>
        <v>#REF!</v>
      </c>
      <c r="AN47" t="e">
        <f>AK47+AL47-AM47</f>
        <v>#REF!</v>
      </c>
    </row>
    <row r="48" spans="1:40" ht="12.75">
      <c r="A48" s="207" t="s">
        <v>282</v>
      </c>
      <c r="B48" s="171" t="s">
        <v>167</v>
      </c>
      <c r="C48" s="174" t="s">
        <v>204</v>
      </c>
      <c r="D48" s="197"/>
      <c r="E48" s="197"/>
      <c r="F48" s="198"/>
      <c r="G48" s="198"/>
      <c r="H48" s="198"/>
      <c r="I48" s="199"/>
      <c r="J48" s="199"/>
      <c r="K48" s="199"/>
      <c r="L48" s="181">
        <v>0</v>
      </c>
      <c r="M48" s="185">
        <v>8624.99805</v>
      </c>
      <c r="N48" s="182"/>
      <c r="AJ48" t="s">
        <v>250</v>
      </c>
      <c r="AK48" t="e">
        <f>#REF!</f>
        <v>#REF!</v>
      </c>
      <c r="AL48" t="e">
        <f>#REF!</f>
        <v>#REF!</v>
      </c>
      <c r="AM48" t="e">
        <f>#REF!</f>
        <v>#REF!</v>
      </c>
      <c r="AN48" t="e">
        <f>AK48+AL48-AM48</f>
        <v>#REF!</v>
      </c>
    </row>
    <row r="49" spans="1:40" ht="12.75">
      <c r="A49" s="207" t="s">
        <v>283</v>
      </c>
      <c r="B49" s="171" t="s">
        <v>156</v>
      </c>
      <c r="C49" s="174" t="s">
        <v>204</v>
      </c>
      <c r="D49" s="197"/>
      <c r="E49" s="197"/>
      <c r="F49" s="198"/>
      <c r="G49" s="198"/>
      <c r="H49" s="198"/>
      <c r="I49" s="199"/>
      <c r="J49" s="199"/>
      <c r="K49" s="199"/>
      <c r="L49" s="181">
        <v>0</v>
      </c>
      <c r="M49" s="185">
        <v>8.84977</v>
      </c>
      <c r="N49" s="182"/>
      <c r="AK49" t="e">
        <f>AK47-AK48</f>
        <v>#REF!</v>
      </c>
      <c r="AL49" t="e">
        <f>AL47-AL48</f>
        <v>#REF!</v>
      </c>
      <c r="AM49" t="e">
        <f>AM47-AM48</f>
        <v>#REF!</v>
      </c>
      <c r="AN49" t="e">
        <f>AN47-AN48</f>
        <v>#REF!</v>
      </c>
    </row>
    <row r="50" spans="1:14" ht="12.75">
      <c r="A50" s="207" t="s">
        <v>284</v>
      </c>
      <c r="B50" s="171" t="s">
        <v>157</v>
      </c>
      <c r="C50" s="174" t="s">
        <v>204</v>
      </c>
      <c r="D50" s="197"/>
      <c r="E50" s="197"/>
      <c r="F50" s="198"/>
      <c r="G50" s="198"/>
      <c r="H50" s="198"/>
      <c r="I50" s="199"/>
      <c r="J50" s="199"/>
      <c r="K50" s="199"/>
      <c r="L50" s="181">
        <v>0</v>
      </c>
      <c r="M50" s="185">
        <v>246.28681</v>
      </c>
      <c r="N50" s="182"/>
    </row>
    <row r="51" spans="1:14" ht="12.75">
      <c r="A51" s="207" t="s">
        <v>306</v>
      </c>
      <c r="B51" s="171" t="s">
        <v>158</v>
      </c>
      <c r="C51" s="174" t="s">
        <v>204</v>
      </c>
      <c r="D51" s="197"/>
      <c r="E51" s="197"/>
      <c r="F51" s="198"/>
      <c r="G51" s="198"/>
      <c r="H51" s="198"/>
      <c r="I51" s="199"/>
      <c r="J51" s="199"/>
      <c r="K51" s="199"/>
      <c r="L51" s="181">
        <v>0</v>
      </c>
      <c r="M51" s="185">
        <v>265.56466</v>
      </c>
      <c r="N51" s="182"/>
    </row>
    <row r="52" spans="1:14" ht="12.75">
      <c r="A52" s="207" t="s">
        <v>307</v>
      </c>
      <c r="B52" s="171" t="s">
        <v>159</v>
      </c>
      <c r="C52" s="174" t="s">
        <v>204</v>
      </c>
      <c r="D52" s="197"/>
      <c r="E52" s="197"/>
      <c r="F52" s="198"/>
      <c r="G52" s="198"/>
      <c r="H52" s="198"/>
      <c r="I52" s="199"/>
      <c r="J52" s="199"/>
      <c r="K52" s="199"/>
      <c r="L52" s="181">
        <v>0</v>
      </c>
      <c r="M52" s="185">
        <v>26.2</v>
      </c>
      <c r="N52" s="182"/>
    </row>
    <row r="53" spans="1:14" ht="25.5">
      <c r="A53" s="207" t="s">
        <v>308</v>
      </c>
      <c r="B53" s="171" t="s">
        <v>160</v>
      </c>
      <c r="C53" s="174" t="s">
        <v>204</v>
      </c>
      <c r="D53" s="197"/>
      <c r="E53" s="197"/>
      <c r="F53" s="198"/>
      <c r="G53" s="198"/>
      <c r="H53" s="198"/>
      <c r="I53" s="199"/>
      <c r="J53" s="199"/>
      <c r="K53" s="199"/>
      <c r="L53" s="181">
        <v>0</v>
      </c>
      <c r="M53" s="185">
        <v>1838.45897</v>
      </c>
      <c r="N53" s="182"/>
    </row>
    <row r="54" spans="1:14" ht="12.75">
      <c r="A54" s="207" t="s">
        <v>309</v>
      </c>
      <c r="B54" s="171" t="s">
        <v>168</v>
      </c>
      <c r="C54" s="174" t="s">
        <v>204</v>
      </c>
      <c r="D54" s="197"/>
      <c r="E54" s="197"/>
      <c r="F54" s="198"/>
      <c r="G54" s="198"/>
      <c r="H54" s="198"/>
      <c r="I54" s="199"/>
      <c r="J54" s="199"/>
      <c r="K54" s="199"/>
      <c r="L54" s="181">
        <v>0</v>
      </c>
      <c r="M54" s="185">
        <v>221.795579</v>
      </c>
      <c r="N54" s="182"/>
    </row>
    <row r="55" spans="1:14" ht="12.75">
      <c r="A55" s="207" t="s">
        <v>310</v>
      </c>
      <c r="B55" s="171" t="s">
        <v>170</v>
      </c>
      <c r="C55" s="174" t="s">
        <v>204</v>
      </c>
      <c r="D55" s="197"/>
      <c r="E55" s="197"/>
      <c r="F55" s="198"/>
      <c r="G55" s="198"/>
      <c r="H55" s="198"/>
      <c r="I55" s="199"/>
      <c r="J55" s="199"/>
      <c r="K55" s="199"/>
      <c r="L55" s="181">
        <v>0</v>
      </c>
      <c r="M55" s="185">
        <v>1328.8870100000004</v>
      </c>
      <c r="N55" s="182"/>
    </row>
    <row r="56" spans="1:14" s="214" customFormat="1" ht="12.75">
      <c r="A56" s="205" t="s">
        <v>311</v>
      </c>
      <c r="B56" s="172" t="s">
        <v>294</v>
      </c>
      <c r="C56" s="186" t="s">
        <v>204</v>
      </c>
      <c r="D56" s="216"/>
      <c r="E56" s="216"/>
      <c r="I56" s="217"/>
      <c r="J56" s="217"/>
      <c r="K56" s="217"/>
      <c r="L56" s="218">
        <v>0</v>
      </c>
      <c r="M56" s="219">
        <v>1062.24267</v>
      </c>
      <c r="N56" s="196"/>
    </row>
    <row r="57" spans="1:14" s="214" customFormat="1" ht="25.5">
      <c r="A57" s="205" t="s">
        <v>312</v>
      </c>
      <c r="B57" s="172" t="s">
        <v>295</v>
      </c>
      <c r="C57" s="186" t="s">
        <v>204</v>
      </c>
      <c r="D57" s="216"/>
      <c r="E57" s="216"/>
      <c r="I57" s="217"/>
      <c r="J57" s="217"/>
      <c r="K57" s="217"/>
      <c r="L57" s="218">
        <v>0</v>
      </c>
      <c r="M57" s="219">
        <v>11.9</v>
      </c>
      <c r="N57" s="196"/>
    </row>
    <row r="58" spans="1:14" s="214" customFormat="1" ht="12.75">
      <c r="A58" s="205" t="s">
        <v>313</v>
      </c>
      <c r="B58" s="172" t="s">
        <v>296</v>
      </c>
      <c r="C58" s="186" t="s">
        <v>204</v>
      </c>
      <c r="D58" s="216"/>
      <c r="E58" s="216"/>
      <c r="I58" s="217"/>
      <c r="J58" s="217"/>
      <c r="K58" s="217"/>
      <c r="L58" s="218">
        <v>0</v>
      </c>
      <c r="M58" s="219">
        <v>77.74387</v>
      </c>
      <c r="N58" s="196"/>
    </row>
    <row r="59" spans="1:14" s="214" customFormat="1" ht="25.5">
      <c r="A59" s="205" t="s">
        <v>314</v>
      </c>
      <c r="B59" s="172" t="s">
        <v>297</v>
      </c>
      <c r="C59" s="186" t="s">
        <v>204</v>
      </c>
      <c r="D59" s="216"/>
      <c r="E59" s="216"/>
      <c r="I59" s="217"/>
      <c r="J59" s="217"/>
      <c r="K59" s="217"/>
      <c r="L59" s="218">
        <v>0</v>
      </c>
      <c r="M59" s="219">
        <v>47.92291</v>
      </c>
      <c r="N59" s="196"/>
    </row>
    <row r="60" spans="1:14" s="214" customFormat="1" ht="38.25">
      <c r="A60" s="205" t="s">
        <v>315</v>
      </c>
      <c r="B60" s="172" t="s">
        <v>298</v>
      </c>
      <c r="C60" s="186" t="s">
        <v>204</v>
      </c>
      <c r="D60" s="216"/>
      <c r="E60" s="216"/>
      <c r="I60" s="217"/>
      <c r="J60" s="217"/>
      <c r="K60" s="217"/>
      <c r="L60" s="218">
        <v>0</v>
      </c>
      <c r="M60" s="219">
        <v>1.65631</v>
      </c>
      <c r="N60" s="196"/>
    </row>
    <row r="61" spans="1:14" s="214" customFormat="1" ht="38.25">
      <c r="A61" s="205" t="s">
        <v>316</v>
      </c>
      <c r="B61" s="172" t="s">
        <v>299</v>
      </c>
      <c r="C61" s="186" t="s">
        <v>204</v>
      </c>
      <c r="D61" s="216"/>
      <c r="E61" s="216"/>
      <c r="I61" s="217"/>
      <c r="J61" s="217"/>
      <c r="K61" s="217"/>
      <c r="L61" s="218">
        <v>0</v>
      </c>
      <c r="M61" s="219">
        <v>127.42125</v>
      </c>
      <c r="N61" s="196"/>
    </row>
    <row r="62" spans="1:14" ht="12.75">
      <c r="A62" s="207" t="s">
        <v>317</v>
      </c>
      <c r="B62" s="171" t="s">
        <v>171</v>
      </c>
      <c r="C62" s="174" t="s">
        <v>204</v>
      </c>
      <c r="D62" s="197"/>
      <c r="E62" s="197"/>
      <c r="F62" s="198"/>
      <c r="G62" s="198"/>
      <c r="H62" s="198"/>
      <c r="I62" s="199"/>
      <c r="J62" s="199"/>
      <c r="K62" s="199"/>
      <c r="L62" s="181">
        <v>0</v>
      </c>
      <c r="M62" s="185">
        <v>221.50626</v>
      </c>
      <c r="N62" s="182"/>
    </row>
    <row r="63" spans="1:14" ht="25.5">
      <c r="A63" s="207" t="s">
        <v>318</v>
      </c>
      <c r="B63" s="171" t="s">
        <v>172</v>
      </c>
      <c r="C63" s="174" t="s">
        <v>204</v>
      </c>
      <c r="D63" s="197"/>
      <c r="E63" s="197"/>
      <c r="F63" s="198"/>
      <c r="G63" s="198"/>
      <c r="H63" s="198"/>
      <c r="I63" s="199"/>
      <c r="J63" s="199"/>
      <c r="K63" s="199"/>
      <c r="L63" s="181">
        <v>0</v>
      </c>
      <c r="M63" s="185">
        <v>44.59272</v>
      </c>
      <c r="N63" s="182"/>
    </row>
    <row r="64" spans="1:14" ht="12.75">
      <c r="A64" s="207" t="s">
        <v>319</v>
      </c>
      <c r="B64" s="171" t="s">
        <v>173</v>
      </c>
      <c r="C64" s="174" t="s">
        <v>204</v>
      </c>
      <c r="D64" s="197"/>
      <c r="E64" s="197"/>
      <c r="F64" s="198"/>
      <c r="G64" s="198"/>
      <c r="H64" s="198"/>
      <c r="I64" s="199"/>
      <c r="J64" s="199"/>
      <c r="K64" s="199"/>
      <c r="L64" s="181">
        <v>0</v>
      </c>
      <c r="M64" s="185">
        <v>32.66238</v>
      </c>
      <c r="N64" s="182"/>
    </row>
    <row r="65" spans="1:14" ht="12.75">
      <c r="A65" s="207" t="s">
        <v>320</v>
      </c>
      <c r="B65" s="171" t="s">
        <v>174</v>
      </c>
      <c r="C65" s="174" t="s">
        <v>204</v>
      </c>
      <c r="D65" s="197"/>
      <c r="E65" s="197"/>
      <c r="F65" s="198"/>
      <c r="G65" s="198"/>
      <c r="H65" s="198"/>
      <c r="I65" s="199"/>
      <c r="J65" s="199"/>
      <c r="K65" s="199"/>
      <c r="L65" s="181">
        <v>0</v>
      </c>
      <c r="M65" s="185">
        <v>179.33983</v>
      </c>
      <c r="N65" s="182"/>
    </row>
    <row r="66" spans="1:14" ht="12.75">
      <c r="A66" s="207" t="s">
        <v>321</v>
      </c>
      <c r="B66" s="171" t="s">
        <v>175</v>
      </c>
      <c r="C66" s="174" t="s">
        <v>204</v>
      </c>
      <c r="D66" s="197"/>
      <c r="E66" s="197"/>
      <c r="F66" s="198"/>
      <c r="G66" s="198"/>
      <c r="H66" s="198"/>
      <c r="I66" s="199"/>
      <c r="J66" s="199"/>
      <c r="K66" s="199"/>
      <c r="L66" s="181">
        <v>0</v>
      </c>
      <c r="M66" s="185">
        <v>22.9244</v>
      </c>
      <c r="N66" s="182"/>
    </row>
    <row r="67" spans="1:14" ht="12.75">
      <c r="A67" s="207" t="s">
        <v>322</v>
      </c>
      <c r="B67" s="171" t="s">
        <v>176</v>
      </c>
      <c r="C67" s="174" t="s">
        <v>204</v>
      </c>
      <c r="D67" s="197"/>
      <c r="E67" s="197"/>
      <c r="F67" s="198"/>
      <c r="G67" s="198"/>
      <c r="H67" s="198"/>
      <c r="I67" s="199"/>
      <c r="J67" s="199"/>
      <c r="K67" s="199"/>
      <c r="L67" s="181">
        <v>0</v>
      </c>
      <c r="M67" s="185">
        <v>150.64093</v>
      </c>
      <c r="N67" s="182"/>
    </row>
    <row r="68" spans="1:14" ht="12.75">
      <c r="A68" s="207" t="s">
        <v>323</v>
      </c>
      <c r="B68" s="171" t="s">
        <v>177</v>
      </c>
      <c r="C68" s="174" t="s">
        <v>204</v>
      </c>
      <c r="D68" s="197"/>
      <c r="E68" s="197"/>
      <c r="F68" s="198"/>
      <c r="G68" s="198"/>
      <c r="H68" s="198"/>
      <c r="I68" s="199"/>
      <c r="J68" s="199"/>
      <c r="K68" s="199"/>
      <c r="L68" s="181">
        <v>0</v>
      </c>
      <c r="M68" s="185">
        <v>362.98721</v>
      </c>
      <c r="N68" s="182"/>
    </row>
    <row r="69" spans="1:14" ht="12.75">
      <c r="A69" s="207" t="s">
        <v>324</v>
      </c>
      <c r="B69" s="171" t="s">
        <v>178</v>
      </c>
      <c r="C69" s="174" t="s">
        <v>204</v>
      </c>
      <c r="D69" s="197"/>
      <c r="E69" s="197"/>
      <c r="F69" s="198"/>
      <c r="G69" s="198"/>
      <c r="H69" s="198"/>
      <c r="I69" s="199"/>
      <c r="J69" s="199"/>
      <c r="K69" s="199"/>
      <c r="L69" s="181">
        <v>0</v>
      </c>
      <c r="M69" s="185">
        <v>13.66352</v>
      </c>
      <c r="N69" s="182"/>
    </row>
    <row r="70" spans="1:14" ht="25.5">
      <c r="A70" s="207" t="s">
        <v>325</v>
      </c>
      <c r="B70" s="171" t="s">
        <v>179</v>
      </c>
      <c r="C70" s="174" t="s">
        <v>204</v>
      </c>
      <c r="D70" s="197"/>
      <c r="E70" s="197"/>
      <c r="F70" s="198"/>
      <c r="G70" s="198"/>
      <c r="H70" s="198"/>
      <c r="I70" s="199"/>
      <c r="J70" s="199"/>
      <c r="K70" s="199"/>
      <c r="L70" s="181">
        <v>0</v>
      </c>
      <c r="M70" s="185">
        <v>716.30045</v>
      </c>
      <c r="N70" s="182"/>
    </row>
    <row r="71" spans="1:14" ht="25.5">
      <c r="A71" s="207" t="s">
        <v>326</v>
      </c>
      <c r="B71" s="171" t="s">
        <v>186</v>
      </c>
      <c r="C71" s="174" t="s">
        <v>204</v>
      </c>
      <c r="D71" s="197"/>
      <c r="E71" s="197"/>
      <c r="F71" s="198"/>
      <c r="G71" s="198"/>
      <c r="H71" s="198"/>
      <c r="I71" s="199"/>
      <c r="J71" s="199"/>
      <c r="K71" s="199"/>
      <c r="L71" s="181">
        <v>0</v>
      </c>
      <c r="M71" s="185">
        <v>19.69957</v>
      </c>
      <c r="N71" s="182"/>
    </row>
    <row r="72" spans="1:14" ht="25.5">
      <c r="A72" s="207" t="s">
        <v>327</v>
      </c>
      <c r="B72" s="171" t="s">
        <v>180</v>
      </c>
      <c r="C72" s="174" t="s">
        <v>204</v>
      </c>
      <c r="D72" s="197"/>
      <c r="E72" s="197"/>
      <c r="F72" s="198"/>
      <c r="G72" s="198"/>
      <c r="H72" s="198"/>
      <c r="I72" s="199"/>
      <c r="J72" s="199"/>
      <c r="K72" s="199"/>
      <c r="L72" s="181">
        <v>0</v>
      </c>
      <c r="M72" s="185">
        <v>159.50847</v>
      </c>
      <c r="N72" s="182"/>
    </row>
    <row r="73" spans="1:14" ht="12.75">
      <c r="A73" s="207" t="s">
        <v>328</v>
      </c>
      <c r="B73" s="171" t="s">
        <v>181</v>
      </c>
      <c r="C73" s="174" t="s">
        <v>204</v>
      </c>
      <c r="D73" s="197"/>
      <c r="E73" s="197"/>
      <c r="F73" s="198"/>
      <c r="G73" s="198"/>
      <c r="H73" s="198"/>
      <c r="I73" s="199"/>
      <c r="J73" s="199"/>
      <c r="K73" s="199"/>
      <c r="L73" s="181">
        <v>0</v>
      </c>
      <c r="M73" s="185">
        <v>4950.078210000001</v>
      </c>
      <c r="N73" s="182"/>
    </row>
    <row r="74" spans="1:14" ht="25.5">
      <c r="A74" s="207" t="s">
        <v>329</v>
      </c>
      <c r="B74" s="171" t="s">
        <v>182</v>
      </c>
      <c r="C74" s="174" t="s">
        <v>204</v>
      </c>
      <c r="D74" s="197"/>
      <c r="E74" s="197"/>
      <c r="F74" s="198"/>
      <c r="G74" s="198"/>
      <c r="H74" s="198"/>
      <c r="I74" s="199"/>
      <c r="J74" s="199"/>
      <c r="K74" s="199"/>
      <c r="L74" s="181">
        <v>0</v>
      </c>
      <c r="M74" s="185">
        <v>675.26654</v>
      </c>
      <c r="N74" s="182"/>
    </row>
    <row r="75" spans="1:14" ht="12.75">
      <c r="A75" s="207" t="s">
        <v>330</v>
      </c>
      <c r="B75" s="171" t="s">
        <v>183</v>
      </c>
      <c r="C75" s="174" t="s">
        <v>204</v>
      </c>
      <c r="D75" s="197"/>
      <c r="E75" s="197"/>
      <c r="F75" s="198"/>
      <c r="G75" s="198"/>
      <c r="H75" s="198"/>
      <c r="I75" s="199"/>
      <c r="J75" s="199"/>
      <c r="K75" s="199"/>
      <c r="L75" s="181">
        <v>0</v>
      </c>
      <c r="M75" s="185">
        <v>0.06763</v>
      </c>
      <c r="N75" s="182"/>
    </row>
    <row r="76" spans="1:14" ht="12.75">
      <c r="A76" s="207" t="s">
        <v>331</v>
      </c>
      <c r="B76" s="171" t="s">
        <v>184</v>
      </c>
      <c r="C76" s="174" t="s">
        <v>204</v>
      </c>
      <c r="D76" s="197"/>
      <c r="E76" s="197"/>
      <c r="F76" s="198"/>
      <c r="G76" s="198"/>
      <c r="H76" s="198"/>
      <c r="I76" s="199"/>
      <c r="J76" s="199"/>
      <c r="K76" s="199"/>
      <c r="L76" s="181">
        <v>0</v>
      </c>
      <c r="M76" s="185">
        <v>478.05575</v>
      </c>
      <c r="N76" s="182"/>
    </row>
    <row r="77" spans="1:14" ht="25.5">
      <c r="A77" s="207" t="s">
        <v>332</v>
      </c>
      <c r="B77" s="171" t="s">
        <v>245</v>
      </c>
      <c r="C77" s="174" t="s">
        <v>204</v>
      </c>
      <c r="D77" s="197"/>
      <c r="E77" s="197"/>
      <c r="F77" s="198"/>
      <c r="G77" s="198"/>
      <c r="H77" s="198"/>
      <c r="I77" s="199"/>
      <c r="J77" s="199"/>
      <c r="K77" s="199"/>
      <c r="L77" s="181">
        <v>0</v>
      </c>
      <c r="M77" s="185">
        <v>402.54237</v>
      </c>
      <c r="N77" s="182"/>
    </row>
    <row r="78" spans="1:14" ht="12.75">
      <c r="A78" s="207" t="s">
        <v>333</v>
      </c>
      <c r="B78" s="171" t="s">
        <v>169</v>
      </c>
      <c r="C78" s="174" t="s">
        <v>204</v>
      </c>
      <c r="D78" s="197"/>
      <c r="E78" s="197"/>
      <c r="F78" s="198"/>
      <c r="G78" s="198"/>
      <c r="H78" s="198"/>
      <c r="I78" s="199"/>
      <c r="J78" s="199"/>
      <c r="K78" s="199"/>
      <c r="L78" s="181">
        <v>0</v>
      </c>
      <c r="M78" s="185">
        <v>9959.77864</v>
      </c>
      <c r="N78" s="182"/>
    </row>
    <row r="79" spans="1:14" ht="12.75">
      <c r="A79" s="207" t="s">
        <v>334</v>
      </c>
      <c r="B79" s="171" t="s">
        <v>185</v>
      </c>
      <c r="C79" s="174" t="s">
        <v>204</v>
      </c>
      <c r="D79" s="197"/>
      <c r="E79" s="197"/>
      <c r="F79" s="198"/>
      <c r="G79" s="198"/>
      <c r="H79" s="198"/>
      <c r="I79" s="199"/>
      <c r="J79" s="199"/>
      <c r="K79" s="199"/>
      <c r="L79" s="181">
        <v>0</v>
      </c>
      <c r="M79" s="185">
        <v>1576.97839</v>
      </c>
      <c r="N79" s="182"/>
    </row>
    <row r="80" spans="1:14" ht="13.5" thickBot="1">
      <c r="A80" s="220" t="s">
        <v>335</v>
      </c>
      <c r="B80" s="173" t="s">
        <v>300</v>
      </c>
      <c r="C80" s="173" t="s">
        <v>204</v>
      </c>
      <c r="D80" s="197"/>
      <c r="E80" s="197"/>
      <c r="F80" s="198"/>
      <c r="G80" s="198"/>
      <c r="H80" s="198"/>
      <c r="I80" s="199"/>
      <c r="J80" s="199"/>
      <c r="K80" s="199"/>
      <c r="L80" s="202">
        <v>0</v>
      </c>
      <c r="M80" s="203">
        <v>55545.81142</v>
      </c>
      <c r="N80" s="204"/>
    </row>
  </sheetData>
  <sheetProtection/>
  <mergeCells count="55">
    <mergeCell ref="I32:J32"/>
    <mergeCell ref="H32:H35"/>
    <mergeCell ref="L33:L34"/>
    <mergeCell ref="J33:J34"/>
    <mergeCell ref="I33:I34"/>
    <mergeCell ref="M33:M34"/>
    <mergeCell ref="L32:M32"/>
    <mergeCell ref="K12:K16"/>
    <mergeCell ref="L12:L16"/>
    <mergeCell ref="M12:M16"/>
    <mergeCell ref="O32:O35"/>
    <mergeCell ref="N32:N35"/>
    <mergeCell ref="K32:K35"/>
    <mergeCell ref="A31:E31"/>
    <mergeCell ref="A32:A34"/>
    <mergeCell ref="B32:B34"/>
    <mergeCell ref="C32:C34"/>
    <mergeCell ref="D32:E32"/>
    <mergeCell ref="F32:G32"/>
    <mergeCell ref="G33:G34"/>
    <mergeCell ref="F33:F34"/>
    <mergeCell ref="E33:E34"/>
    <mergeCell ref="D33:D34"/>
    <mergeCell ref="A12:A16"/>
    <mergeCell ref="B12:B16"/>
    <mergeCell ref="C12:C16"/>
    <mergeCell ref="D12:D16"/>
    <mergeCell ref="E12:E16"/>
    <mergeCell ref="F12:F16"/>
    <mergeCell ref="O3:O6"/>
    <mergeCell ref="I4:I5"/>
    <mergeCell ref="J4:J5"/>
    <mergeCell ref="L4:L5"/>
    <mergeCell ref="M4:M5"/>
    <mergeCell ref="O12:O16"/>
    <mergeCell ref="I12:I16"/>
    <mergeCell ref="N12:N16"/>
    <mergeCell ref="N3:N6"/>
    <mergeCell ref="H3:H6"/>
    <mergeCell ref="I3:J3"/>
    <mergeCell ref="J12:J16"/>
    <mergeCell ref="K3:K6"/>
    <mergeCell ref="L3:M3"/>
    <mergeCell ref="G12:G16"/>
    <mergeCell ref="H12:H16"/>
    <mergeCell ref="G4:G5"/>
    <mergeCell ref="A2:E2"/>
    <mergeCell ref="A3:A5"/>
    <mergeCell ref="B3:B5"/>
    <mergeCell ref="C3:C5"/>
    <mergeCell ref="D3:E3"/>
    <mergeCell ref="F3:G3"/>
    <mergeCell ref="D4:D5"/>
    <mergeCell ref="E4:E5"/>
    <mergeCell ref="F4:F5"/>
  </mergeCells>
  <printOptions/>
  <pageMargins left="0.7" right="0.7" top="0.75" bottom="0.75" header="0.3" footer="0.3"/>
  <pageSetup fitToHeight="1" fitToWidth="1" horizontalDpi="600" verticalDpi="600" orientation="portrait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Лаптенок Анна Георгиевна</cp:lastModifiedBy>
  <cp:lastPrinted>2019-03-27T07:40:52Z</cp:lastPrinted>
  <dcterms:created xsi:type="dcterms:W3CDTF">2010-05-19T10:50:44Z</dcterms:created>
  <dcterms:modified xsi:type="dcterms:W3CDTF">2019-03-29T08:52:16Z</dcterms:modified>
  <cp:category/>
  <cp:version/>
  <cp:contentType/>
  <cp:contentStatus/>
</cp:coreProperties>
</file>